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스테이터스" sheetId="1" r:id="rId1"/>
    <sheet name="롤 관련" sheetId="2" r:id="rId2"/>
    <sheet name="기본 기능(현대)" sheetId="3" r:id="rId3"/>
  </sheets>
  <definedNames>
    <definedName name="_xlnm._FilterDatabase">'스테이터스'!$B$6:$F$7</definedName>
    <definedName name="app">'스테이터스'!$M$18</definedName>
    <definedName name="con">'스테이터스'!$C$18</definedName>
    <definedName name="dam">#N/A</definedName>
    <definedName name="DB">'스테이터스'!$J$12</definedName>
    <definedName name="dex">'스테이터스'!$I$18</definedName>
    <definedName name="dmg">#N/A</definedName>
    <definedName name="DriveAuto">'기본 기능(현대)'!$B$42</definedName>
    <definedName name="edu">'스테이터스'!$J$18</definedName>
    <definedName name="fhp">'스테이터스'!$D$12</definedName>
    <definedName name="fmp">'스테이터스'!$D$13</definedName>
    <definedName name="hp">'스테이터스'!$C$12</definedName>
    <definedName name="hpp">'스테이터스'!$G$12</definedName>
    <definedName name="idea">'스테이터스'!$O$18</definedName>
    <definedName name="int">'스테이터스'!$G$18</definedName>
    <definedName name="know">'스테이터스'!$P$18</definedName>
    <definedName name="lcuk">'스테이터스'!$N$18</definedName>
    <definedName name="mp">'스테이터스'!$C$13</definedName>
    <definedName name="mpp">'스테이터스'!$G$13</definedName>
    <definedName name="pow">'스테이터스'!$H$18</definedName>
    <definedName name="san">'스테이터스'!$S$18</definedName>
    <definedName name="siz">'스테이터스'!$D$18</definedName>
    <definedName name="str">'스테이터스'!$B$18</definedName>
    <definedName name="기능">'기본 기능(현대)'!$J$2:$J$61</definedName>
    <definedName name="기능테이블">'기본 기능(현대)'!$J$2:$K$61</definedName>
    <definedName name="수치">'기본 기능(현대)'!$K$2:$K$61</definedName>
    <definedName name="_xlnm._FilterDatabase_1">'스테이터스'!$B$6:$F$7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작성자 </t>
        </r>
        <r>
          <rPr>
            <sz val="9"/>
            <color indexed="8"/>
            <rFont val="Tahoma"/>
            <family val="2"/>
          </rPr>
          <t xml:space="preserve">: </t>
        </r>
        <r>
          <rPr>
            <sz val="9"/>
            <color indexed="8"/>
            <rFont val="돋움"/>
            <family val="3"/>
          </rPr>
          <t>고</t>
        </r>
        <r>
          <rPr>
            <sz val="9"/>
            <color indexed="8"/>
            <rFont val="Tahoma"/>
            <family val="2"/>
          </rPr>
          <t>3~</t>
        </r>
        <r>
          <rPr>
            <sz val="9"/>
            <color indexed="8"/>
            <rFont val="돋움"/>
            <family val="3"/>
          </rPr>
          <t xml:space="preserve">대학 때의 시스템
편집자 </t>
        </r>
        <r>
          <rPr>
            <sz val="9"/>
            <color indexed="8"/>
            <rFont val="Tahoma"/>
            <family val="2"/>
          </rPr>
          <t xml:space="preserve">: </t>
        </r>
        <r>
          <rPr>
            <sz val="9"/>
            <color indexed="8"/>
            <rFont val="돋움"/>
            <family val="3"/>
          </rPr>
          <t>위험물질</t>
        </r>
      </text>
    </comment>
    <comment ref="B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이름 적으면 됨</t>
        </r>
        <r>
          <rPr>
            <sz val="9"/>
            <color indexed="8"/>
            <rFont val="Tahoma"/>
            <family val="2"/>
          </rPr>
          <t xml:space="preserve">.
P.s </t>
        </r>
        <r>
          <rPr>
            <sz val="9"/>
            <color indexed="8"/>
            <rFont val="돋움"/>
            <family val="3"/>
          </rPr>
          <t>닉네임 적지마라 ㅡㅡ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TRPG</t>
        </r>
        <r>
          <rPr>
            <sz val="9"/>
            <color indexed="8"/>
            <rFont val="돋움"/>
            <family val="3"/>
          </rPr>
          <t>에서 성별 다르게 한다고 넷카마라고 안 놀림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주사위를 던져 굴릴 경우 </t>
        </r>
        <r>
          <rPr>
            <sz val="9"/>
            <color indexed="8"/>
            <rFont val="Tahoma"/>
            <family val="2"/>
          </rPr>
          <t>1D6</t>
        </r>
        <r>
          <rPr>
            <sz val="9"/>
            <color indexed="8"/>
            <rFont val="돋움"/>
            <family val="3"/>
          </rPr>
          <t>으로 홀수면 남자 짝수면 여자</t>
        </r>
      </text>
    </comment>
    <comment ref="D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직업에 따라 기본적으로 가지게 되는 기술이 있습니다</t>
        </r>
        <r>
          <rPr>
            <sz val="9"/>
            <color indexed="8"/>
            <rFont val="Tahoma"/>
            <family val="2"/>
          </rPr>
          <t>.
P.s KP</t>
        </r>
        <r>
          <rPr>
            <sz val="9"/>
            <color indexed="8"/>
            <rFont val="돋움"/>
            <family val="3"/>
          </rPr>
          <t>랑 상담해서 결정하면 됨</t>
        </r>
        <r>
          <rPr>
            <sz val="9"/>
            <color indexed="8"/>
            <rFont val="Tahoma"/>
            <family val="2"/>
          </rPr>
          <t>.</t>
        </r>
      </text>
    </comment>
    <comment ref="G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만 나이를 적는다</t>
        </r>
        <r>
          <rPr>
            <sz val="9"/>
            <color indexed="8"/>
            <rFont val="Tahoma"/>
            <family val="2"/>
          </rPr>
          <t xml:space="preserve">.
p.s </t>
        </r>
        <r>
          <rPr>
            <sz val="9"/>
            <color indexed="8"/>
            <rFont val="돋움"/>
            <family val="3"/>
          </rPr>
          <t>늙으면 체격같은거 떨어지는거 어디 없을려나</t>
        </r>
      </text>
    </comment>
    <comment ref="H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태어난 나라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괜히 다른사람이랑 다르게하면 말 안통한다 ㅡㅡ</t>
        </r>
      </text>
    </comment>
    <comment ref="I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원래 있거나</t>
        </r>
        <r>
          <rPr>
            <sz val="9"/>
            <color indexed="8"/>
            <rFont val="Tahoma"/>
            <family val="2"/>
          </rPr>
          <t>, San</t>
        </r>
        <r>
          <rPr>
            <sz val="9"/>
            <color indexed="8"/>
            <rFont val="돋움"/>
            <family val="3"/>
          </rPr>
          <t>내려가면서 생길거임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장애 룰 따로 있음</t>
        </r>
      </text>
    </comment>
    <comment ref="J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중학생 </t>
        </r>
        <r>
          <rPr>
            <sz val="9"/>
            <color indexed="8"/>
            <rFont val="Tahoma"/>
            <family val="2"/>
          </rPr>
          <t>: 3D6*3000</t>
        </r>
        <r>
          <rPr>
            <sz val="9"/>
            <color indexed="8"/>
            <rFont val="돋움"/>
            <family val="3"/>
          </rPr>
          <t xml:space="preserve">円
고등학생·전문학생·수험생 </t>
        </r>
        <r>
          <rPr>
            <sz val="9"/>
            <color indexed="8"/>
            <rFont val="Tahoma"/>
            <family val="2"/>
          </rPr>
          <t>: 3D6*10000</t>
        </r>
        <r>
          <rPr>
            <sz val="9"/>
            <color indexed="8"/>
            <rFont val="돋움"/>
            <family val="3"/>
          </rPr>
          <t xml:space="preserve">円
대학생 </t>
        </r>
        <r>
          <rPr>
            <sz val="9"/>
            <color indexed="8"/>
            <rFont val="Tahoma"/>
            <family val="2"/>
          </rPr>
          <t>: 3D6*100000</t>
        </r>
        <r>
          <rPr>
            <sz val="9"/>
            <color indexed="8"/>
            <rFont val="돋움"/>
            <family val="3"/>
          </rPr>
          <t>円</t>
        </r>
      </text>
    </comment>
    <comment ref="M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연수입</t>
        </r>
        <r>
          <rPr>
            <sz val="9"/>
            <color indexed="8"/>
            <rFont val="Tahoma"/>
            <family val="2"/>
          </rPr>
          <t>*</t>
        </r>
        <r>
          <rPr>
            <sz val="9"/>
            <color indexed="8"/>
            <rFont val="돋움"/>
            <family val="3"/>
          </rPr>
          <t>나이</t>
        </r>
        <r>
          <rPr>
            <sz val="9"/>
            <color indexed="8"/>
            <rFont val="Tahoma"/>
            <family val="2"/>
          </rPr>
          <t>/2</t>
        </r>
      </text>
    </comment>
    <comment ref="C1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직접 입력해줘야함</t>
        </r>
        <r>
          <rPr>
            <sz val="9"/>
            <color indexed="8"/>
            <rFont val="Tahoma"/>
            <family val="2"/>
          </rPr>
          <t>.</t>
        </r>
      </text>
    </comment>
    <comment ref="D1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HP : [CON(</t>
        </r>
        <r>
          <rPr>
            <sz val="9"/>
            <color indexed="8"/>
            <rFont val="돋움"/>
            <family val="3"/>
          </rPr>
          <t>건강</t>
        </r>
        <r>
          <rPr>
            <sz val="9"/>
            <color indexed="8"/>
            <rFont val="Tahoma"/>
            <family val="2"/>
          </rPr>
          <t>)+SIZ(</t>
        </r>
        <r>
          <rPr>
            <sz val="9"/>
            <color indexed="8"/>
            <rFont val="돋움"/>
            <family val="3"/>
          </rPr>
          <t>체격</t>
        </r>
        <r>
          <rPr>
            <sz val="9"/>
            <color indexed="8"/>
            <rFont val="Tahoma"/>
            <family val="2"/>
          </rPr>
          <t>)]</t>
        </r>
        <r>
          <rPr>
            <sz val="9"/>
            <color indexed="8"/>
            <rFont val="돋움"/>
            <family val="3"/>
          </rPr>
          <t>÷</t>
        </r>
        <r>
          <rPr>
            <sz val="9"/>
            <color indexed="8"/>
            <rFont val="Tahoma"/>
            <family val="2"/>
          </rPr>
          <t>2
MP : POW(</t>
        </r>
        <r>
          <rPr>
            <sz val="9"/>
            <color indexed="8"/>
            <rFont val="돋움"/>
            <family val="3"/>
          </rPr>
          <t>정신력</t>
        </r>
        <r>
          <rPr>
            <sz val="9"/>
            <color indexed="8"/>
            <rFont val="Tahoma"/>
            <family val="2"/>
          </rPr>
          <t>)</t>
        </r>
      </text>
    </comment>
    <comment ref="J1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[STR(</t>
        </r>
        <r>
          <rPr>
            <sz val="9"/>
            <color indexed="8"/>
            <rFont val="돋움"/>
            <family val="3"/>
          </rPr>
          <t>힘</t>
        </r>
        <r>
          <rPr>
            <sz val="9"/>
            <color indexed="8"/>
            <rFont val="Tahoma"/>
            <family val="2"/>
          </rPr>
          <t>)+SIZ(</t>
        </r>
        <r>
          <rPr>
            <sz val="9"/>
            <color indexed="8"/>
            <rFont val="돋움"/>
            <family val="3"/>
          </rPr>
          <t>체격</t>
        </r>
        <r>
          <rPr>
            <sz val="9"/>
            <color indexed="8"/>
            <rFont val="Tahoma"/>
            <family val="2"/>
          </rPr>
          <t>)]</t>
        </r>
        <r>
          <rPr>
            <sz val="9"/>
            <color indexed="8"/>
            <rFont val="돋움"/>
            <family val="3"/>
          </rPr>
          <t>에 비례해서 상승하거나 감소함</t>
        </r>
        <r>
          <rPr>
            <sz val="9"/>
            <color indexed="8"/>
            <rFont val="Tahoma"/>
            <family val="2"/>
          </rPr>
          <t xml:space="preserve">.
P.s : </t>
        </r>
        <r>
          <rPr>
            <sz val="9"/>
            <color indexed="8"/>
            <rFont val="돋움"/>
            <family val="3"/>
          </rPr>
          <t>수치를 입력하라고 이거에다가 직접 입력하지마라 수식 무너진다</t>
        </r>
        <r>
          <rPr>
            <sz val="9"/>
            <color indexed="8"/>
            <rFont val="Tahoma"/>
            <family val="2"/>
          </rPr>
          <t xml:space="preserve">.
P.s2 : </t>
        </r>
        <r>
          <rPr>
            <sz val="9"/>
            <color indexed="8"/>
            <rFont val="돋움"/>
            <family val="3"/>
          </rPr>
          <t xml:space="preserve">합계 </t>
        </r>
        <r>
          <rPr>
            <sz val="9"/>
            <color indexed="8"/>
            <rFont val="Tahoma"/>
            <family val="2"/>
          </rPr>
          <t xml:space="preserve">185 </t>
        </r>
        <r>
          <rPr>
            <sz val="9"/>
            <color indexed="8"/>
            <rFont val="돋움"/>
            <family val="3"/>
          </rPr>
          <t xml:space="preserve">이상은 </t>
        </r>
        <r>
          <rPr>
            <sz val="9"/>
            <color indexed="8"/>
            <rFont val="Tahoma"/>
            <family val="2"/>
          </rPr>
          <t>16</t>
        </r>
        <r>
          <rPr>
            <sz val="9"/>
            <color indexed="8"/>
            <rFont val="돋움"/>
            <family val="3"/>
          </rPr>
          <t xml:space="preserve">당 </t>
        </r>
        <r>
          <rPr>
            <sz val="9"/>
            <color indexed="8"/>
            <rFont val="Tahoma"/>
            <family val="2"/>
          </rPr>
          <t xml:space="preserve">1d6 </t>
        </r>
        <r>
          <rPr>
            <sz val="9"/>
            <color indexed="8"/>
            <rFont val="돋움"/>
            <family val="3"/>
          </rPr>
          <t>더하면됨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다른 </t>
        </r>
        <r>
          <rPr>
            <sz val="9"/>
            <color indexed="8"/>
            <rFont val="Tahoma"/>
            <family val="2"/>
          </rPr>
          <t>RPG</t>
        </r>
        <r>
          <rPr>
            <sz val="9"/>
            <color indexed="8"/>
            <rFont val="돋움"/>
            <family val="3"/>
          </rPr>
          <t xml:space="preserve">에서는 </t>
        </r>
        <r>
          <rPr>
            <sz val="9"/>
            <color indexed="8"/>
            <rFont val="Tahoma"/>
            <family val="2"/>
          </rPr>
          <t>HP(</t>
        </r>
        <r>
          <rPr>
            <sz val="9"/>
            <color indexed="8"/>
            <rFont val="돋움"/>
            <family val="3"/>
          </rPr>
          <t>히트 포인트</t>
        </r>
        <r>
          <rPr>
            <sz val="9"/>
            <color indexed="8"/>
            <rFont val="Tahoma"/>
            <family val="2"/>
          </rPr>
          <t>), LIFE(</t>
        </r>
        <r>
          <rPr>
            <sz val="9"/>
            <color indexed="8"/>
            <rFont val="돋움"/>
            <family val="3"/>
          </rPr>
          <t>라이프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생명력 등 다양하게 부릅니다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얼마나 데미지에 견딜 수 있는지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얼마나 다쳐도 아무렇지도 않게 있을 수 있는가 하는 것을 나타냅니다</t>
        </r>
        <r>
          <rPr>
            <sz val="9"/>
            <color indexed="8"/>
            <rFont val="Tahoma"/>
            <family val="2"/>
          </rPr>
          <t>.
2</t>
        </r>
        <r>
          <rPr>
            <sz val="9"/>
            <color indexed="8"/>
            <rFont val="돋움"/>
            <family val="3"/>
          </rPr>
          <t>포인트 이하가 되면 기절하며</t>
        </r>
        <r>
          <rPr>
            <sz val="9"/>
            <color indexed="8"/>
            <rFont val="Tahoma"/>
            <family val="2"/>
          </rPr>
          <t>, 0</t>
        </r>
        <r>
          <rPr>
            <sz val="9"/>
            <color indexed="8"/>
            <rFont val="돋움"/>
            <family val="3"/>
          </rPr>
          <t>포인트 이하가 되면 사망합니다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한 번의 데미지로 현재의 값의 반이하까지 감소했을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쇼크를 위해서 기절해 버릴 우려가 있습니다</t>
        </r>
        <r>
          <rPr>
            <sz val="9"/>
            <color indexed="8"/>
            <rFont val="Tahoma"/>
            <family val="2"/>
          </rPr>
          <t>.</t>
        </r>
      </text>
    </comment>
    <comment ref="B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탐색자가 마술을 사용할 경우에 소비하는 정신력입니다</t>
        </r>
        <r>
          <rPr>
            <sz val="9"/>
            <color indexed="8"/>
            <rFont val="Tahoma"/>
            <family val="2"/>
          </rPr>
          <t>.
0</t>
        </r>
        <r>
          <rPr>
            <sz val="9"/>
            <color indexed="8"/>
            <rFont val="돋움"/>
            <family val="3"/>
          </rPr>
          <t>이 되면 정신을 잃어 버립니다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마술이나 정신적인 공격에 저항할 경우에 사용하는 경우도 있습니다</t>
        </r>
        <r>
          <rPr>
            <sz val="9"/>
            <color indexed="8"/>
            <rFont val="Tahoma"/>
            <family val="2"/>
          </rPr>
          <t>.</t>
        </r>
      </text>
    </comment>
    <comment ref="B1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괄호 안의 숫자는 학생용이며 없다면 기본 탐색자와 동일하다</t>
        </r>
        <r>
          <rPr>
            <sz val="9"/>
            <color indexed="8"/>
            <rFont val="Tahoma"/>
            <family val="2"/>
          </rPr>
          <t>.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Strength</t>
        </r>
        <r>
          <rPr>
            <sz val="9"/>
            <color indexed="8"/>
            <rFont val="돋움"/>
            <family val="3"/>
          </rPr>
          <t xml:space="preserve">…근력 </t>
        </r>
        <r>
          <rPr>
            <sz val="9"/>
            <color indexed="8"/>
            <rFont val="Tahoma"/>
            <family val="2"/>
          </rPr>
          <t xml:space="preserve">: 3D6(2D6)
</t>
        </r>
        <r>
          <rPr>
            <sz val="9"/>
            <color indexed="8"/>
            <rFont val="돋움"/>
            <family val="3"/>
          </rPr>
          <t>탐색자의 근력을 나타냅니다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어느 정도의 무거운 것을 들어 올리거나 누르거나 이끌거나 할 수 있는지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얼마 동안 제대로 물건에 매달려 있을 수 있을까 등을 나타냅니다</t>
        </r>
        <r>
          <rPr>
            <sz val="9"/>
            <color indexed="8"/>
            <rFont val="Tahoma"/>
            <family val="2"/>
          </rPr>
          <t>.</t>
        </r>
      </text>
    </comment>
    <comment ref="C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Constitution</t>
        </r>
        <r>
          <rPr>
            <sz val="9"/>
            <color indexed="8"/>
            <rFont val="돋움"/>
            <family val="3"/>
          </rPr>
          <t xml:space="preserve">…체력 </t>
        </r>
        <r>
          <rPr>
            <sz val="9"/>
            <color indexed="8"/>
            <rFont val="Tahoma"/>
            <family val="2"/>
          </rPr>
          <t xml:space="preserve">: 3D6
</t>
        </r>
        <r>
          <rPr>
            <sz val="9"/>
            <color indexed="8"/>
            <rFont val="돋움"/>
            <family val="3"/>
          </rPr>
          <t>탐색자의 건강 상태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활력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생명력등을 나타냅니다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탐색자가 물에 빠지거나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목을 졸려지거나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독에 침범되었을 때에 어느 정도 저항할 수 있는지도 이 능력치로 판정합니다</t>
        </r>
        <r>
          <rPr>
            <sz val="9"/>
            <color indexed="8"/>
            <rFont val="Tahoma"/>
            <family val="2"/>
          </rPr>
          <t>.</t>
        </r>
      </text>
    </comment>
    <comment ref="D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Size</t>
        </r>
        <r>
          <rPr>
            <sz val="9"/>
            <color indexed="8"/>
            <rFont val="돋움"/>
            <family val="3"/>
          </rPr>
          <t xml:space="preserve">…크기 </t>
        </r>
        <r>
          <rPr>
            <sz val="9"/>
            <color indexed="8"/>
            <rFont val="Tahoma"/>
            <family val="2"/>
          </rPr>
          <t xml:space="preserve">: 2D6+6(2D6)
</t>
        </r>
        <r>
          <rPr>
            <sz val="9"/>
            <color indexed="8"/>
            <rFont val="돋움"/>
            <family val="3"/>
          </rPr>
          <t>탐색자의 키와 체중을 하나의 숫자로 나타낸 것입니다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장애물의 저 편에 있는 것을 발돋움해 볼 때나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작은 구멍을 빠져 나갈 때 등의 상황에 이 능력치로 판정합니다</t>
        </r>
        <r>
          <rPr>
            <sz val="9"/>
            <color indexed="8"/>
            <rFont val="Tahoma"/>
            <family val="2"/>
          </rPr>
          <t>.</t>
        </r>
      </text>
    </comment>
    <comment ref="G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Intelligence</t>
        </r>
        <r>
          <rPr>
            <sz val="9"/>
            <color indexed="8"/>
            <rFont val="돋움"/>
            <family val="3"/>
          </rPr>
          <t xml:space="preserve">…지성 </t>
        </r>
        <r>
          <rPr>
            <sz val="9"/>
            <color indexed="8"/>
            <rFont val="Tahoma"/>
            <family val="2"/>
          </rPr>
          <t xml:space="preserve">: 2D6+6
</t>
        </r>
        <r>
          <rPr>
            <sz val="9"/>
            <color indexed="8"/>
            <rFont val="돋움"/>
            <family val="3"/>
          </rPr>
          <t>탐색자가 얼마나 배우는 것이 빠른지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확실하게 기억하고 있는지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물건을 분석할 수 있는지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등의 머리의 회전의 좋음을 나타냅니다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 신변을 얼마나 인식하고 있을지도 나타내고 있습니다</t>
        </r>
        <r>
          <rPr>
            <sz val="9"/>
            <color indexed="8"/>
            <rFont val="Tahoma"/>
            <family val="2"/>
          </rPr>
          <t>.</t>
        </r>
      </text>
    </comment>
    <comment ref="H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Power</t>
        </r>
        <r>
          <rPr>
            <sz val="9"/>
            <color indexed="8"/>
            <rFont val="돋움"/>
            <family val="3"/>
          </rPr>
          <t xml:space="preserve">…정신력 </t>
        </r>
        <r>
          <rPr>
            <sz val="9"/>
            <color indexed="8"/>
            <rFont val="Tahoma"/>
            <family val="2"/>
          </rPr>
          <t xml:space="preserve">: 3D6
</t>
        </r>
        <r>
          <rPr>
            <sz val="9"/>
            <color indexed="8"/>
            <rFont val="돋움"/>
            <family val="3"/>
          </rPr>
          <t>탐색자의 의지의 힘을 나타내고 있습니다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능력치가 높으면 마술을 잘 쓰며 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마술이나 정신적인 공격의 내성에도 우수합니다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 이성이나 행운에도 크게 영향을 줍니다</t>
        </r>
        <r>
          <rPr>
            <sz val="9"/>
            <color indexed="8"/>
            <rFont val="Tahoma"/>
            <family val="2"/>
          </rPr>
          <t>.</t>
        </r>
      </text>
    </comment>
    <comment ref="I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Dexterity</t>
        </r>
        <r>
          <rPr>
            <sz val="9"/>
            <color indexed="8"/>
            <rFont val="돋움"/>
            <family val="3"/>
          </rPr>
          <t xml:space="preserve">…민첩성 </t>
        </r>
        <r>
          <rPr>
            <sz val="9"/>
            <color indexed="8"/>
            <rFont val="Tahoma"/>
            <family val="2"/>
          </rPr>
          <t xml:space="preserve">: 3D6
</t>
        </r>
        <r>
          <rPr>
            <sz val="9"/>
            <color indexed="8"/>
            <rFont val="돋움"/>
            <family val="3"/>
          </rPr>
          <t>탐색자의 민첩함이나 기민함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운동 능력등을 나타냅니다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반사적인 동작 외에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섬세한 작업을 할 수 있을지도 이 능력치로 정해집니다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전투 중은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각 라운드 마다</t>
        </r>
        <r>
          <rPr>
            <sz val="9"/>
            <color indexed="8"/>
            <rFont val="Tahoma"/>
            <family val="2"/>
          </rPr>
          <t>, DEX</t>
        </r>
        <r>
          <rPr>
            <sz val="9"/>
            <color indexed="8"/>
            <rFont val="돋움"/>
            <family val="3"/>
          </rPr>
          <t>가 높은 사람부터 행동할 수 있습니다</t>
        </r>
        <r>
          <rPr>
            <sz val="9"/>
            <color indexed="8"/>
            <rFont val="Tahoma"/>
            <family val="2"/>
          </rPr>
          <t>.</t>
        </r>
      </text>
    </comment>
    <comment ref="J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Education</t>
        </r>
        <r>
          <rPr>
            <sz val="9"/>
            <color indexed="8"/>
            <rFont val="돋움"/>
            <family val="3"/>
          </rPr>
          <t xml:space="preserve">…교양 </t>
        </r>
        <r>
          <rPr>
            <sz val="9"/>
            <color indexed="8"/>
            <rFont val="Tahoma"/>
            <family val="2"/>
          </rPr>
          <t xml:space="preserve">: 3D6+3(6)
</t>
        </r>
        <r>
          <rPr>
            <sz val="9"/>
            <color indexed="8"/>
            <rFont val="돋움"/>
            <family val="3"/>
          </rPr>
          <t>탐색자가 가지고 있는 정규의 지식 및 실제상의 지식을 나타내며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그것을 배우기 위해서 걸린 연수도 나타냅니다</t>
        </r>
        <r>
          <rPr>
            <sz val="9"/>
            <color indexed="8"/>
            <rFont val="Tahoma"/>
            <family val="2"/>
          </rPr>
          <t>.
12</t>
        </r>
        <r>
          <rPr>
            <sz val="9"/>
            <color indexed="8"/>
            <rFont val="돋움"/>
            <family val="3"/>
          </rPr>
          <t>로 고졸</t>
        </r>
        <r>
          <rPr>
            <sz val="9"/>
            <color indexed="8"/>
            <rFont val="Tahoma"/>
            <family val="2"/>
          </rPr>
          <t>, 16</t>
        </r>
        <r>
          <rPr>
            <sz val="9"/>
            <color indexed="8"/>
            <rFont val="돋움"/>
            <family val="3"/>
          </rPr>
          <t>으로 대졸 정도의 학력을 가지고 있습니다</t>
        </r>
        <r>
          <rPr>
            <sz val="9"/>
            <color indexed="8"/>
            <rFont val="Tahoma"/>
            <family val="2"/>
          </rPr>
          <t>.
P.s : EDU(</t>
        </r>
        <r>
          <rPr>
            <sz val="9"/>
            <color indexed="8"/>
            <rFont val="돋움"/>
            <family val="3"/>
          </rPr>
          <t>교육</t>
        </r>
        <r>
          <rPr>
            <sz val="9"/>
            <color indexed="8"/>
            <rFont val="Tahoma"/>
            <family val="2"/>
          </rPr>
          <t>)*1.5</t>
        </r>
        <r>
          <rPr>
            <sz val="9"/>
            <color indexed="8"/>
            <rFont val="돋움"/>
            <family val="3"/>
          </rPr>
          <t>로 대충 몇살까지 배웠는지 알 수있음</t>
        </r>
        <r>
          <rPr>
            <sz val="9"/>
            <color indexed="8"/>
            <rFont val="Tahoma"/>
            <family val="2"/>
          </rPr>
          <t xml:space="preserve">.
P.s2 : </t>
        </r>
        <r>
          <rPr>
            <sz val="9"/>
            <color indexed="8"/>
            <rFont val="돋움"/>
            <family val="3"/>
          </rPr>
          <t>당빠 만으로 세는거다</t>
        </r>
        <r>
          <rPr>
            <sz val="9"/>
            <color indexed="8"/>
            <rFont val="Tahoma"/>
            <family val="2"/>
          </rPr>
          <t>.</t>
        </r>
      </text>
    </comment>
    <comment ref="M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Appearance</t>
        </r>
        <r>
          <rPr>
            <sz val="9"/>
            <color indexed="8"/>
            <rFont val="돋움"/>
            <family val="3"/>
          </rPr>
          <t xml:space="preserve">…외모 </t>
        </r>
        <r>
          <rPr>
            <sz val="9"/>
            <color indexed="8"/>
            <rFont val="Tahoma"/>
            <family val="2"/>
          </rPr>
          <t xml:space="preserve">: 3D6
</t>
        </r>
        <r>
          <rPr>
            <sz val="9"/>
            <color indexed="8"/>
            <rFont val="돋움"/>
            <family val="3"/>
          </rPr>
          <t>탐색자의 용모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첫인상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성적 매력의 정도를 나타냅니다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상대에게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특히 이성에게</t>
        </r>
        <r>
          <rPr>
            <sz val="9"/>
            <color indexed="8"/>
            <rFont val="Tahoma"/>
            <family val="2"/>
          </rPr>
          <t xml:space="preserve">) </t>
        </r>
        <r>
          <rPr>
            <sz val="9"/>
            <color indexed="8"/>
            <rFont val="돋움"/>
            <family val="3"/>
          </rPr>
          <t>좋은 인상을 줄 때 도움이 됩니다만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여기서 정해져 있는 것은 외견에 지나지 않습니다</t>
        </r>
        <r>
          <rPr>
            <sz val="9"/>
            <color indexed="8"/>
            <rFont val="Tahoma"/>
            <family val="2"/>
          </rPr>
          <t xml:space="preserve">.
P.s : </t>
        </r>
        <r>
          <rPr>
            <sz val="9"/>
            <color indexed="8"/>
            <rFont val="돋움"/>
            <family val="3"/>
          </rPr>
          <t>너무 믿고 나대지마라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훅 가버리는 수가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ㅡㅡ</t>
        </r>
      </text>
    </comment>
    <comment ref="N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Luck</t>
        </r>
        <r>
          <rPr>
            <sz val="9"/>
            <color indexed="8"/>
            <rFont val="돋움"/>
            <family val="3"/>
          </rPr>
          <t xml:space="preserve">…행운 </t>
        </r>
        <r>
          <rPr>
            <sz val="9"/>
            <color indexed="8"/>
            <rFont val="Tahoma"/>
            <family val="2"/>
          </rPr>
          <t>: POW(</t>
        </r>
        <r>
          <rPr>
            <sz val="9"/>
            <color indexed="8"/>
            <rFont val="돋움"/>
            <family val="3"/>
          </rPr>
          <t>정신력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×</t>
        </r>
        <r>
          <rPr>
            <sz val="9"/>
            <color indexed="8"/>
            <rFont val="Tahoma"/>
            <family val="2"/>
          </rPr>
          <t xml:space="preserve">5
</t>
        </r>
        <r>
          <rPr>
            <sz val="9"/>
            <color indexed="8"/>
            <rFont val="돋움"/>
            <family val="3"/>
          </rPr>
          <t>탐색자의 전반적인 운의 좋음을 나타냅니다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매우 애매하지만 중요한 능력입니다</t>
        </r>
        <r>
          <rPr>
            <sz val="9"/>
            <color indexed="8"/>
            <rFont val="Tahoma"/>
            <family val="2"/>
          </rPr>
          <t>.</t>
        </r>
      </text>
    </comment>
    <comment ref="O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Idea</t>
        </r>
        <r>
          <rPr>
            <sz val="9"/>
            <color indexed="8"/>
            <rFont val="돋움"/>
            <family val="3"/>
          </rPr>
          <t xml:space="preserve">…이해 </t>
        </r>
        <r>
          <rPr>
            <sz val="9"/>
            <color indexed="8"/>
            <rFont val="Tahoma"/>
            <family val="2"/>
          </rPr>
          <t>: INT(</t>
        </r>
        <r>
          <rPr>
            <sz val="9"/>
            <color indexed="8"/>
            <rFont val="돋움"/>
            <family val="3"/>
          </rPr>
          <t>지능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×</t>
        </r>
        <r>
          <rPr>
            <sz val="9"/>
            <color indexed="8"/>
            <rFont val="Tahoma"/>
            <family val="2"/>
          </rPr>
          <t xml:space="preserve">5
</t>
        </r>
        <r>
          <rPr>
            <sz val="9"/>
            <color indexed="8"/>
            <rFont val="돋움"/>
            <family val="3"/>
          </rPr>
          <t>직관력이나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물건을 보아 그것을 해석하는 능력을 나타냅니다</t>
        </r>
        <r>
          <rPr>
            <sz val="9"/>
            <color indexed="8"/>
            <rFont val="Tahoma"/>
            <family val="2"/>
          </rPr>
          <t>.</t>
        </r>
      </text>
    </comment>
    <comment ref="P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Know : EDU(</t>
        </r>
        <r>
          <rPr>
            <sz val="9"/>
            <color indexed="8"/>
            <rFont val="돋움"/>
            <family val="3"/>
          </rPr>
          <t>교육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×</t>
        </r>
        <r>
          <rPr>
            <sz val="9"/>
            <color indexed="8"/>
            <rFont val="Tahoma"/>
            <family val="2"/>
          </rPr>
          <t xml:space="preserve">5
</t>
        </r>
        <r>
          <rPr>
            <sz val="9"/>
            <color indexed="8"/>
            <rFont val="돋움"/>
            <family val="3"/>
          </rPr>
          <t>두뇌안에 어떤 정보가 들어가 있는지를 나타냅니다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 xml:space="preserve">높으면 </t>
        </r>
        <r>
          <rPr>
            <sz val="9"/>
            <color indexed="8"/>
            <rFont val="Tahoma"/>
            <family val="2"/>
          </rPr>
          <t>'</t>
        </r>
        <r>
          <rPr>
            <sz val="9"/>
            <color indexed="8"/>
            <rFont val="돋움"/>
            <family val="3"/>
          </rPr>
          <t>박식</t>
        </r>
        <r>
          <rPr>
            <sz val="9"/>
            <color indexed="8"/>
            <rFont val="Tahoma"/>
            <family val="2"/>
          </rPr>
          <t>'</t>
        </r>
        <r>
          <rPr>
            <sz val="9"/>
            <color indexed="8"/>
            <rFont val="돋움"/>
            <family val="3"/>
          </rPr>
          <t>이라는 것이 됩니다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비록 </t>
        </r>
        <r>
          <rPr>
            <sz val="9"/>
            <color indexed="8"/>
            <rFont val="Tahoma"/>
            <family val="2"/>
          </rPr>
          <t>EDU</t>
        </r>
        <r>
          <rPr>
            <sz val="9"/>
            <color indexed="8"/>
            <rFont val="돋움"/>
            <family val="3"/>
          </rPr>
          <t xml:space="preserve">가 </t>
        </r>
        <r>
          <rPr>
            <sz val="9"/>
            <color indexed="8"/>
            <rFont val="Tahoma"/>
            <family val="2"/>
          </rPr>
          <t>20</t>
        </r>
        <r>
          <rPr>
            <sz val="9"/>
            <color indexed="8"/>
            <rFont val="돋움"/>
            <family val="3"/>
          </rPr>
          <t>이상이어도</t>
        </r>
        <r>
          <rPr>
            <sz val="9"/>
            <color indexed="8"/>
            <rFont val="Tahoma"/>
            <family val="2"/>
          </rPr>
          <t>, 99</t>
        </r>
        <r>
          <rPr>
            <sz val="9"/>
            <color indexed="8"/>
            <rFont val="돋움"/>
            <family val="3"/>
          </rPr>
          <t>보다 크지는 되지 않습니다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모든 것을 알고 있는 인간같은 건 있을 리가 없기 때문에</t>
        </r>
        <r>
          <rPr>
            <sz val="9"/>
            <color indexed="8"/>
            <rFont val="Tahoma"/>
            <family val="2"/>
          </rPr>
          <t>.</t>
        </r>
      </text>
    </comment>
    <comment ref="S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Sanity</t>
        </r>
        <r>
          <rPr>
            <sz val="9"/>
            <color indexed="8"/>
            <rFont val="돋움"/>
            <family val="3"/>
          </rPr>
          <t xml:space="preserve">…이성 </t>
        </r>
        <r>
          <rPr>
            <sz val="9"/>
            <color indexed="8"/>
            <rFont val="Tahoma"/>
            <family val="2"/>
          </rPr>
          <t>: POW(</t>
        </r>
        <r>
          <rPr>
            <sz val="9"/>
            <color indexed="8"/>
            <rFont val="돋움"/>
            <family val="3"/>
          </rPr>
          <t>정신력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×</t>
        </r>
        <r>
          <rPr>
            <sz val="9"/>
            <color indexed="8"/>
            <rFont val="Tahoma"/>
            <family val="2"/>
          </rPr>
          <t xml:space="preserve">5
</t>
        </r>
        <r>
          <rPr>
            <sz val="9"/>
            <color indexed="8"/>
            <rFont val="돋움"/>
            <family val="3"/>
          </rPr>
          <t>탐색자의 초기의 이성입니다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게임의 중심을 담당하는 능력치로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이성이 </t>
        </r>
        <r>
          <rPr>
            <sz val="9"/>
            <color indexed="8"/>
            <rFont val="Tahoma"/>
            <family val="2"/>
          </rPr>
          <t>0</t>
        </r>
        <r>
          <rPr>
            <sz val="9"/>
            <color indexed="8"/>
            <rFont val="돋움"/>
            <family val="3"/>
          </rPr>
          <t>이 된 탐색자는＜영구적인 광기＞에 감염됩니다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말을 바꾸면 「정신적인 죽음」이라고 합니다</t>
        </r>
        <r>
          <rPr>
            <sz val="9"/>
            <color indexed="8"/>
            <rFont val="Tahoma"/>
            <family val="2"/>
          </rPr>
          <t>.
P.s : NPC</t>
        </r>
        <r>
          <rPr>
            <sz val="9"/>
            <color indexed="8"/>
            <rFont val="돋움"/>
            <family val="3"/>
          </rPr>
          <t>가 될 수도 있고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걍 미쳐뒤질 수도 있음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어찌됬건 플레이어로서는 끝이지</t>
        </r>
        <r>
          <rPr>
            <sz val="9"/>
            <color indexed="8"/>
            <rFont val="Tahoma"/>
            <family val="2"/>
          </rPr>
          <t>.</t>
        </r>
      </text>
    </comment>
    <comment ref="S1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당신의 이성의 한계치 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크툴루 신화 기능으로 인해 줄어들며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당신의 이성은 이 수치보다 높을 수 없습니다</t>
        </r>
        <r>
          <rPr>
            <sz val="9"/>
            <color indexed="8"/>
            <rFont val="Tahoma"/>
            <family val="2"/>
          </rPr>
          <t>.
0</t>
        </r>
        <r>
          <rPr>
            <sz val="9"/>
            <color indexed="8"/>
            <rFont val="돋움"/>
            <family val="3"/>
          </rPr>
          <t>이 되면 죽습니다</t>
        </r>
        <r>
          <rPr>
            <sz val="9"/>
            <color indexed="8"/>
            <rFont val="Tahoma"/>
            <family val="2"/>
          </rPr>
          <t>.</t>
        </r>
      </text>
    </comment>
    <comment ref="B2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기본 수치가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인 기능은 직접 추가바람</t>
        </r>
      </text>
    </comment>
    <comment ref="G2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아래의 포인트를 적절하게 배분해서 기능을 정하면 됨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기능 </t>
        </r>
        <r>
          <rPr>
            <sz val="9"/>
            <color indexed="8"/>
            <rFont val="Tahoma"/>
            <family val="2"/>
          </rPr>
          <t xml:space="preserve">1% </t>
        </r>
        <r>
          <rPr>
            <sz val="9"/>
            <color indexed="8"/>
            <rFont val="돋움"/>
            <family val="3"/>
          </rPr>
          <t xml:space="preserve">올릴려면 포인트를 </t>
        </r>
        <r>
          <rPr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돋움"/>
            <family val="3"/>
          </rPr>
          <t>깎으면 됨</t>
        </r>
        <r>
          <rPr>
            <sz val="9"/>
            <color indexed="8"/>
            <rFont val="Tahoma"/>
            <family val="2"/>
          </rPr>
          <t>.</t>
        </r>
      </text>
    </comment>
    <comment ref="G2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EDU(</t>
        </r>
        <r>
          <rPr>
            <sz val="9"/>
            <color indexed="8"/>
            <rFont val="돋움"/>
            <family val="3"/>
          </rPr>
          <t>교육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×</t>
        </r>
        <r>
          <rPr>
            <sz val="9"/>
            <color indexed="8"/>
            <rFont val="Tahoma"/>
            <family val="2"/>
          </rPr>
          <t>20</t>
        </r>
      </text>
    </comment>
    <comment ref="G2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INT(</t>
        </r>
        <r>
          <rPr>
            <sz val="9"/>
            <color indexed="8"/>
            <rFont val="돋움"/>
            <family val="3"/>
          </rPr>
          <t>지능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×</t>
        </r>
        <r>
          <rPr>
            <sz val="9"/>
            <color indexed="8"/>
            <rFont val="Tahoma"/>
            <family val="2"/>
          </rPr>
          <t>10</t>
        </r>
      </text>
    </comment>
    <comment ref="G2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현재 연령에서 </t>
        </r>
        <r>
          <rPr>
            <sz val="9"/>
            <color indexed="8"/>
            <rFont val="Tahoma"/>
            <family val="2"/>
          </rPr>
          <t>EDU(</t>
        </r>
        <r>
          <rPr>
            <sz val="9"/>
            <color indexed="8"/>
            <rFont val="돋움"/>
            <family val="3"/>
          </rPr>
          <t>교육</t>
        </r>
        <r>
          <rPr>
            <sz val="9"/>
            <color indexed="8"/>
            <rFont val="Tahoma"/>
            <family val="2"/>
          </rPr>
          <t>)+6</t>
        </r>
        <r>
          <rPr>
            <sz val="9"/>
            <color indexed="8"/>
            <rFont val="돋움"/>
            <family val="3"/>
          </rPr>
          <t xml:space="preserve">을 빼서 </t>
        </r>
        <r>
          <rPr>
            <sz val="9"/>
            <color indexed="8"/>
            <rFont val="Tahoma"/>
            <family val="2"/>
          </rPr>
          <t>10</t>
        </r>
        <r>
          <rPr>
            <sz val="9"/>
            <color indexed="8"/>
            <rFont val="돋움"/>
            <family val="3"/>
          </rPr>
          <t xml:space="preserve">년 단위로 </t>
        </r>
        <r>
          <rPr>
            <sz val="9"/>
            <color indexed="8"/>
            <rFont val="Tahoma"/>
            <family val="2"/>
          </rPr>
          <t xml:space="preserve">20 </t>
        </r>
        <r>
          <rPr>
            <sz val="9"/>
            <color indexed="8"/>
            <rFont val="돋움"/>
            <family val="3"/>
          </rPr>
          <t>포인트씩 증가</t>
        </r>
        <r>
          <rPr>
            <sz val="9"/>
            <color indexed="8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KP</t>
        </r>
        <r>
          <rPr>
            <sz val="9"/>
            <color indexed="8"/>
            <rFont val="돋움"/>
            <family val="3"/>
          </rPr>
          <t xml:space="preserve">로부터 </t>
        </r>
        <r>
          <rPr>
            <sz val="9"/>
            <color indexed="8"/>
            <rFont val="Tahoma"/>
            <family val="2"/>
          </rPr>
          <t xml:space="preserve">&lt;SAN </t>
        </r>
        <r>
          <rPr>
            <sz val="9"/>
            <color indexed="8"/>
            <rFont val="돋움"/>
            <family val="3"/>
          </rPr>
          <t xml:space="preserve">체크〉를 선언당하여 </t>
        </r>
        <r>
          <rPr>
            <sz val="9"/>
            <color indexed="8"/>
            <rFont val="Tahoma"/>
            <family val="2"/>
          </rPr>
          <t>D100</t>
        </r>
        <r>
          <rPr>
            <sz val="9"/>
            <color indexed="8"/>
            <rFont val="돋움"/>
            <family val="3"/>
          </rPr>
          <t xml:space="preserve">의 눈이 현재의 </t>
        </r>
        <r>
          <rPr>
            <sz val="9"/>
            <color indexed="8"/>
            <rFont val="Tahoma"/>
            <family val="2"/>
          </rPr>
          <t>SAN(</t>
        </r>
        <r>
          <rPr>
            <sz val="9"/>
            <color indexed="8"/>
            <rFont val="돋움"/>
            <family val="3"/>
          </rPr>
          <t>이성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보다 컸던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탐색자는 공포의 정도에 응한 수치의 </t>
        </r>
        <r>
          <rPr>
            <sz val="9"/>
            <color indexed="8"/>
            <rFont val="Tahoma"/>
            <family val="2"/>
          </rPr>
          <t>SAN</t>
        </r>
        <r>
          <rPr>
            <sz val="9"/>
            <color indexed="8"/>
            <rFont val="돋움"/>
            <family val="3"/>
          </rPr>
          <t>을 잃어 버립니다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눈이 현재의 </t>
        </r>
        <r>
          <rPr>
            <sz val="9"/>
            <color indexed="8"/>
            <rFont val="Tahoma"/>
            <family val="2"/>
          </rPr>
          <t xml:space="preserve">SAN </t>
        </r>
        <r>
          <rPr>
            <sz val="9"/>
            <color indexed="8"/>
            <rFont val="돋움"/>
            <family val="3"/>
          </rPr>
          <t>이하였던 경우는</t>
        </r>
        <r>
          <rPr>
            <sz val="9"/>
            <color indexed="8"/>
            <rFont val="Tahoma"/>
            <family val="2"/>
          </rPr>
          <t xml:space="preserve">,&lt;SAN </t>
        </r>
        <r>
          <rPr>
            <sz val="9"/>
            <color indexed="8"/>
            <rFont val="돋움"/>
            <family val="3"/>
          </rPr>
          <t>체크〉는 성공이 되어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탐색자는 완전히 </t>
        </r>
        <r>
          <rPr>
            <sz val="9"/>
            <color indexed="8"/>
            <rFont val="Tahoma"/>
            <family val="2"/>
          </rPr>
          <t>SAN</t>
        </r>
        <r>
          <rPr>
            <sz val="9"/>
            <color indexed="8"/>
            <rFont val="돋움"/>
            <family val="3"/>
          </rPr>
          <t>이 줄어 들지 않거나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실패했을 때보다 훨씬 적은 감소로 끝납니다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한 번에 </t>
        </r>
        <r>
          <rPr>
            <sz val="9"/>
            <color indexed="8"/>
            <rFont val="Tahoma"/>
            <family val="2"/>
          </rPr>
          <t>5</t>
        </r>
        <r>
          <rPr>
            <sz val="9"/>
            <color indexed="8"/>
            <rFont val="돋움"/>
            <family val="3"/>
          </rPr>
          <t xml:space="preserve">포인트 이상 잃으면 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일시적 광기〉의 위험이 있으며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시간 이내에 감소한 </t>
        </r>
        <r>
          <rPr>
            <sz val="9"/>
            <color indexed="8"/>
            <rFont val="Tahoma"/>
            <family val="2"/>
          </rPr>
          <t>SAN</t>
        </r>
        <r>
          <rPr>
            <sz val="9"/>
            <color indexed="8"/>
            <rFont val="돋움"/>
            <family val="3"/>
          </rPr>
          <t xml:space="preserve">의 합계가 원래의 </t>
        </r>
        <r>
          <rPr>
            <sz val="9"/>
            <color indexed="8"/>
            <rFont val="Tahoma"/>
            <family val="2"/>
          </rPr>
          <t>5</t>
        </r>
        <r>
          <rPr>
            <sz val="9"/>
            <color indexed="8"/>
            <rFont val="돋움"/>
            <family val="3"/>
          </rPr>
          <t xml:space="preserve">분의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 xml:space="preserve">이상이었던 경우는 자동적으로 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부정의 광기〉에 빠집니다</t>
        </r>
        <r>
          <rPr>
            <sz val="9"/>
            <color indexed="8"/>
            <rFont val="Tahoma"/>
            <family val="2"/>
          </rPr>
          <t xml:space="preserve">.
</t>
        </r>
      </text>
    </comment>
    <comment ref="E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무거운 것을 움직일 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서로가 경쟁을 할 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성공하는지 아닌지를 판정하기 위한 룰입니다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예를 들어 탐색자가 누군가와 힘겨루기를 하는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서로의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 xml:space="preserve">를 비교해 그 차이를 </t>
        </r>
        <r>
          <rPr>
            <sz val="9"/>
            <color indexed="8"/>
            <rFont val="Tahoma"/>
            <family val="2"/>
          </rPr>
          <t>5</t>
        </r>
        <r>
          <rPr>
            <sz val="9"/>
            <color indexed="8"/>
            <rFont val="돋움"/>
            <family val="3"/>
          </rPr>
          <t xml:space="preserve">배가 된 값을 </t>
        </r>
        <r>
          <rPr>
            <sz val="9"/>
            <color indexed="8"/>
            <rFont val="Tahoma"/>
            <family val="2"/>
          </rPr>
          <t>50%</t>
        </r>
        <r>
          <rPr>
            <sz val="9"/>
            <color indexed="8"/>
            <rFont val="돋움"/>
            <family val="3"/>
          </rPr>
          <t>에 더하거나 뺍니다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구체적으로 말한다면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탐색자의 </t>
        </r>
        <r>
          <rPr>
            <sz val="9"/>
            <color indexed="8"/>
            <rFont val="Tahoma"/>
            <family val="2"/>
          </rPr>
          <t>STR(</t>
        </r>
        <r>
          <rPr>
            <sz val="9"/>
            <color indexed="8"/>
            <rFont val="돋움"/>
            <family val="3"/>
          </rPr>
          <t>근력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 xml:space="preserve">이 </t>
        </r>
        <r>
          <rPr>
            <sz val="9"/>
            <color indexed="8"/>
            <rFont val="Tahoma"/>
            <family val="2"/>
          </rPr>
          <t xml:space="preserve">12, </t>
        </r>
        <r>
          <rPr>
            <sz val="9"/>
            <color indexed="8"/>
            <rFont val="돋움"/>
            <family val="3"/>
          </rPr>
          <t xml:space="preserve">상대의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 xml:space="preserve">이 </t>
        </r>
        <r>
          <rPr>
            <sz val="9"/>
            <color indexed="8"/>
            <rFont val="Tahoma"/>
            <family val="2"/>
          </rPr>
          <t>14</t>
        </r>
        <r>
          <rPr>
            <sz val="9"/>
            <color indexed="8"/>
            <rFont val="돋움"/>
            <family val="3"/>
          </rPr>
          <t>의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탐색자는 힘겨루기에 이기기 위해서는 </t>
        </r>
        <r>
          <rPr>
            <sz val="9"/>
            <color indexed="8"/>
            <rFont val="Tahoma"/>
            <family val="2"/>
          </rPr>
          <t>1D100</t>
        </r>
        <r>
          <rPr>
            <sz val="9"/>
            <color indexed="8"/>
            <rFont val="돋움"/>
            <family val="3"/>
          </rPr>
          <t xml:space="preserve">로 </t>
        </r>
        <r>
          <rPr>
            <sz val="9"/>
            <color indexed="8"/>
            <rFont val="Tahoma"/>
            <family val="2"/>
          </rPr>
          <t>40</t>
        </r>
        <r>
          <rPr>
            <sz val="9"/>
            <color indexed="8"/>
            <rFont val="돋움"/>
            <family val="3"/>
          </rPr>
          <t>이하를 내야 한다는 겁니다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역으로 탐색자의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 xml:space="preserve">이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포인트 웃돌고 있었을 경우는</t>
        </r>
        <r>
          <rPr>
            <sz val="9"/>
            <color indexed="8"/>
            <rFont val="Tahoma"/>
            <family val="2"/>
          </rPr>
          <t>, 60</t>
        </r>
        <r>
          <rPr>
            <sz val="9"/>
            <color indexed="8"/>
            <rFont val="돋움"/>
            <family val="3"/>
          </rPr>
          <t>이하를 내면 됩니다</t>
        </r>
        <r>
          <rPr>
            <sz val="9"/>
            <color indexed="8"/>
            <rFont val="Tahoma"/>
            <family val="2"/>
          </rPr>
          <t>.</t>
        </r>
      </text>
    </comment>
    <comment ref="H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독의 강함을 나타내는 수치입니다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중독 된 탐색자는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자신의 </t>
        </r>
        <r>
          <rPr>
            <sz val="9"/>
            <color indexed="8"/>
            <rFont val="Tahoma"/>
            <family val="2"/>
          </rPr>
          <t>CON(</t>
        </r>
        <r>
          <rPr>
            <sz val="9"/>
            <color indexed="8"/>
            <rFont val="돋움"/>
            <family val="3"/>
          </rPr>
          <t>건강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 xml:space="preserve">과 그 독의 </t>
        </r>
        <r>
          <rPr>
            <sz val="9"/>
            <color indexed="8"/>
            <rFont val="Tahoma"/>
            <family val="2"/>
          </rPr>
          <t>POT(</t>
        </r>
        <r>
          <rPr>
            <sz val="9"/>
            <color indexed="8"/>
            <rFont val="돋움"/>
            <family val="3"/>
          </rPr>
          <t>독성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을 비교하여 저항 굴림에 성공하지 않으면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완전하게 독에 침범되게 됩니다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수면제라면 잠들어 버릴 것이고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뱀의 독 같은 경우는</t>
        </r>
        <r>
          <rPr>
            <sz val="9"/>
            <color indexed="8"/>
            <rFont val="Tahoma"/>
            <family val="2"/>
          </rPr>
          <t>, POT</t>
        </r>
        <r>
          <rPr>
            <sz val="9"/>
            <color indexed="8"/>
            <rFont val="돋움"/>
            <family val="3"/>
          </rPr>
          <t>와 동일한 데미지를 받게 됩니다</t>
        </r>
        <r>
          <rPr>
            <sz val="9"/>
            <color indexed="8"/>
            <rFont val="Tahoma"/>
            <family val="2"/>
          </rPr>
          <t>.</t>
        </r>
      </text>
    </comment>
    <comment ref="B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기본 성공률</t>
        </r>
        <r>
          <rPr>
            <sz val="9"/>
            <color indexed="8"/>
            <rFont val="Tahoma"/>
            <family val="2"/>
          </rPr>
          <t>(50%)+(</t>
        </r>
        <r>
          <rPr>
            <sz val="9"/>
            <color indexed="8"/>
            <rFont val="돋움"/>
            <family val="3"/>
          </rPr>
          <t>자신의 능력치×</t>
        </r>
        <r>
          <rPr>
            <sz val="9"/>
            <color indexed="8"/>
            <rFont val="Tahoma"/>
            <family val="2"/>
          </rPr>
          <t>5)-(</t>
        </r>
        <r>
          <rPr>
            <sz val="9"/>
            <color indexed="8"/>
            <rFont val="돋움"/>
            <family val="3"/>
          </rPr>
          <t>상대의 능력치×</t>
        </r>
        <r>
          <rPr>
            <sz val="9"/>
            <color indexed="8"/>
            <rFont val="Tahoma"/>
            <family val="2"/>
          </rPr>
          <t>5)
'</t>
        </r>
        <r>
          <rPr>
            <sz val="9"/>
            <color indexed="8"/>
            <rFont val="돋움"/>
            <family val="3"/>
          </rPr>
          <t>·</t>
        </r>
        <r>
          <rPr>
            <sz val="9"/>
            <color indexed="8"/>
            <rFont val="Tahoma"/>
            <family val="2"/>
          </rPr>
          <t xml:space="preserve">' </t>
        </r>
        <r>
          <rPr>
            <sz val="9"/>
            <color indexed="8"/>
            <rFont val="돋움"/>
            <family val="3"/>
          </rPr>
          <t>부분은 무조건 성공</t>
        </r>
        <r>
          <rPr>
            <sz val="9"/>
            <color indexed="8"/>
            <rFont val="Tahoma"/>
            <family val="2"/>
          </rPr>
          <t>.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나이 먹을 때 마다 굴림</t>
        </r>
        <r>
          <rPr>
            <sz val="9"/>
            <color indexed="8"/>
            <rFont val="Tahoma"/>
            <family val="2"/>
          </rPr>
          <t>.
6</t>
        </r>
        <r>
          <rPr>
            <sz val="9"/>
            <color indexed="8"/>
            <rFont val="돋움"/>
            <family val="3"/>
          </rPr>
          <t>번 굴릴 수 있음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
</t>
        </r>
        <r>
          <rPr>
            <sz val="9"/>
            <color indexed="8"/>
            <rFont val="Tahoma"/>
            <family val="2"/>
          </rPr>
          <t>1D100</t>
        </r>
        <r>
          <rPr>
            <sz val="9"/>
            <color indexed="8"/>
            <rFont val="돋움"/>
            <family val="3"/>
          </rPr>
          <t xml:space="preserve">을 굴려서 나온 오른쪽의 특성의 세부사항 중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 xml:space="preserve">개를 선택하여 </t>
        </r>
        <r>
          <rPr>
            <sz val="9"/>
            <color indexed="8"/>
            <rFont val="Tahoma"/>
            <family val="2"/>
          </rPr>
          <t xml:space="preserve">+5 </t>
        </r>
        <r>
          <rPr>
            <sz val="9"/>
            <color indexed="8"/>
            <rFont val="돋움"/>
            <family val="3"/>
          </rPr>
          <t xml:space="preserve">혹은 </t>
        </r>
        <r>
          <rPr>
            <sz val="9"/>
            <color indexed="8"/>
            <rFont val="Tahoma"/>
            <family val="2"/>
          </rPr>
          <t>1D10(</t>
        </r>
        <r>
          <rPr>
            <sz val="9"/>
            <color indexed="8"/>
            <rFont val="돋움"/>
            <family val="3"/>
          </rPr>
          <t>중복 가능</t>
        </r>
        <r>
          <rPr>
            <sz val="9"/>
            <color indexed="8"/>
            <rFont val="Tahoma"/>
            <family val="2"/>
          </rPr>
          <t>)</t>
        </r>
      </text>
    </comment>
    <comment ref="C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자연에 둘러쌓여 길러졌다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회피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수영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도약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등반</t>
        </r>
      </text>
    </comment>
    <comment ref="D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무도에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응급치료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회피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투척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무도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화기를 제외한 임의의 무기나 격투</t>
        </r>
      </text>
    </comment>
    <comment ref="E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국어에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서예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모국어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F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수학에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경리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컴퓨터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물리학</t>
        </r>
      </text>
    </comment>
    <comment ref="G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과학에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화학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지질학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천문학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박물학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물리학</t>
        </r>
      </text>
    </comment>
    <comment ref="H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사회에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고고학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인류학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I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음악에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엿듣기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노래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악기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음악</t>
        </r>
        <r>
          <rPr>
            <sz val="9"/>
            <color indexed="8"/>
            <rFont val="Tahoma"/>
            <family val="2"/>
          </rPr>
          <t>)</t>
        </r>
      </text>
    </comment>
    <comment ref="J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공작에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기계수리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그림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종이접기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목공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전기수리</t>
        </r>
      </text>
    </comment>
    <comment ref="K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가정에 숙련 되어있다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재봉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요리 등</t>
        </r>
        <r>
          <rPr>
            <sz val="9"/>
            <color indexed="8"/>
            <rFont val="Tahoma"/>
            <family val="2"/>
          </rPr>
          <t>)</t>
        </r>
      </text>
    </comment>
    <comment ref="L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외국에서 유학하고 있었다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영어 등</t>
        </r>
        <r>
          <rPr>
            <sz val="9"/>
            <color indexed="8"/>
            <rFont val="Tahoma"/>
            <family val="2"/>
          </rPr>
          <t>)</t>
        </r>
      </text>
    </comment>
    <comment ref="M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놀기만 하는 장난꾸러기
회피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숨기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숨기기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잠행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나이 먹을 때 마다 굴림</t>
        </r>
        <r>
          <rPr>
            <sz val="9"/>
            <color indexed="8"/>
            <rFont val="Tahoma"/>
            <family val="2"/>
          </rPr>
          <t>.6</t>
        </r>
        <r>
          <rPr>
            <sz val="9"/>
            <color indexed="8"/>
            <rFont val="돋움"/>
            <family val="3"/>
          </rPr>
          <t>번 굴릴 수 있음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중퇴하거나 당해도 </t>
        </r>
        <r>
          <rPr>
            <sz val="9"/>
            <color indexed="8"/>
            <rFont val="Tahoma"/>
            <family val="2"/>
          </rPr>
          <t>18</t>
        </r>
        <r>
          <rPr>
            <sz val="9"/>
            <color indexed="8"/>
            <rFont val="돋움"/>
            <family val="3"/>
          </rPr>
          <t>살까진 이걸로 굴림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여러번 굴려도 되고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한번 굴려서 그걸 여러번 써도 됨</t>
        </r>
        <r>
          <rPr>
            <sz val="9"/>
            <color indexed="8"/>
            <rFont val="Tahoma"/>
            <family val="2"/>
          </rPr>
          <t>.
1D100</t>
        </r>
        <r>
          <rPr>
            <sz val="9"/>
            <color indexed="8"/>
            <rFont val="돋움"/>
            <family val="3"/>
          </rPr>
          <t xml:space="preserve">을 굴려서 나온 오른쪽의 특성의 세부사항 중 </t>
        </r>
        <r>
          <rPr>
            <sz val="9"/>
            <color indexed="8"/>
            <rFont val="Tahoma"/>
            <family val="2"/>
          </rPr>
          <t>4</t>
        </r>
        <r>
          <rPr>
            <sz val="9"/>
            <color indexed="8"/>
            <rFont val="돋움"/>
            <family val="3"/>
          </rPr>
          <t xml:space="preserve">개를 선택하여 </t>
        </r>
        <r>
          <rPr>
            <sz val="9"/>
            <color indexed="8"/>
            <rFont val="Tahoma"/>
            <family val="2"/>
          </rPr>
          <t xml:space="preserve">+5 </t>
        </r>
        <r>
          <rPr>
            <sz val="9"/>
            <color indexed="8"/>
            <rFont val="돋움"/>
            <family val="3"/>
          </rPr>
          <t xml:space="preserve">혹은 </t>
        </r>
        <r>
          <rPr>
            <sz val="9"/>
            <color indexed="8"/>
            <rFont val="Tahoma"/>
            <family val="2"/>
          </rPr>
          <t>1D10(</t>
        </r>
        <r>
          <rPr>
            <sz val="9"/>
            <color indexed="8"/>
            <rFont val="돋움"/>
            <family val="3"/>
          </rPr>
          <t>중복 가능</t>
        </r>
        <r>
          <rPr>
            <sz val="9"/>
            <color indexed="8"/>
            <rFont val="Tahoma"/>
            <family val="2"/>
          </rPr>
          <t>, EDU</t>
        </r>
        <r>
          <rPr>
            <sz val="9"/>
            <color indexed="8"/>
            <rFont val="돋움"/>
            <family val="3"/>
          </rPr>
          <t xml:space="preserve">가 상승한 해에는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개를 더 선택</t>
        </r>
        <r>
          <rPr>
            <sz val="9"/>
            <color indexed="8"/>
            <rFont val="Tahoma"/>
            <family val="2"/>
          </rPr>
          <t xml:space="preserve">)
</t>
        </r>
        <r>
          <rPr>
            <sz val="9"/>
            <color indexed="8"/>
            <rFont val="돋움"/>
            <family val="3"/>
          </rPr>
          <t xml:space="preserve">아르바이트가 나온 경우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개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굴릴 때 마다 아래를 적용
● </t>
        </r>
        <r>
          <rPr>
            <sz val="9"/>
            <color indexed="8"/>
            <rFont val="Tahoma"/>
            <family val="2"/>
          </rPr>
          <t>SIZ</t>
        </r>
        <r>
          <rPr>
            <sz val="9"/>
            <color indexed="8"/>
            <rFont val="돋움"/>
            <family val="3"/>
          </rPr>
          <t xml:space="preserve">에 </t>
        </r>
        <r>
          <rPr>
            <sz val="9"/>
            <color indexed="8"/>
            <rFont val="Tahoma"/>
            <family val="2"/>
          </rPr>
          <t xml:space="preserve">+1 </t>
        </r>
        <r>
          <rPr>
            <sz val="9"/>
            <color indexed="8"/>
            <rFont val="돋움"/>
            <family val="3"/>
          </rPr>
          <t xml:space="preserve">포인트 더함
● </t>
        </r>
        <r>
          <rPr>
            <sz val="9"/>
            <color indexed="8"/>
            <rFont val="Tahoma"/>
            <family val="2"/>
          </rPr>
          <t>1D6</t>
        </r>
        <r>
          <rPr>
            <sz val="9"/>
            <color indexed="8"/>
            <rFont val="돋움"/>
            <family val="3"/>
          </rPr>
          <t>을 굴려 「</t>
        </r>
        <r>
          <rPr>
            <sz val="9"/>
            <color indexed="8"/>
            <rFont val="Tahoma"/>
            <family val="2"/>
          </rPr>
          <t>3~6</t>
        </r>
        <r>
          <rPr>
            <sz val="9"/>
            <color indexed="8"/>
            <rFont val="돋움"/>
            <family val="3"/>
          </rPr>
          <t xml:space="preserve">」이 나오면 </t>
        </r>
        <r>
          <rPr>
            <sz val="9"/>
            <color indexed="8"/>
            <rFont val="Tahoma"/>
            <family val="2"/>
          </rPr>
          <t xml:space="preserve">EDU </t>
        </r>
        <r>
          <rPr>
            <sz val="9"/>
            <color indexed="8"/>
            <rFont val="돋움"/>
            <family val="3"/>
          </rPr>
          <t xml:space="preserve">에 </t>
        </r>
        <r>
          <rPr>
            <sz val="9"/>
            <color indexed="8"/>
            <rFont val="Tahoma"/>
            <family val="2"/>
          </rPr>
          <t>+1</t>
        </r>
        <r>
          <rPr>
            <sz val="9"/>
            <color indexed="8"/>
            <rFont val="돋움"/>
            <family val="3"/>
          </rPr>
          <t>포인트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●</t>
        </r>
        <r>
          <rPr>
            <sz val="9"/>
            <color indexed="8"/>
            <rFont val="Tahoma"/>
            <family val="2"/>
          </rPr>
          <t xml:space="preserve"> 1D6</t>
        </r>
        <r>
          <rPr>
            <sz val="9"/>
            <color indexed="8"/>
            <rFont val="돋움"/>
            <family val="3"/>
          </rPr>
          <t>을 굴려 남성은 「</t>
        </r>
        <r>
          <rPr>
            <sz val="9"/>
            <color indexed="8"/>
            <rFont val="Tahoma"/>
            <family val="2"/>
          </rPr>
          <t>4~6</t>
        </r>
        <r>
          <rPr>
            <sz val="9"/>
            <color indexed="8"/>
            <rFont val="돋움"/>
            <family val="3"/>
          </rPr>
          <t xml:space="preserve">」 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여성은 「</t>
        </r>
        <r>
          <rPr>
            <sz val="9"/>
            <color indexed="8"/>
            <rFont val="Tahoma"/>
            <family val="2"/>
          </rPr>
          <t>5~6</t>
        </r>
        <r>
          <rPr>
            <sz val="9"/>
            <color indexed="8"/>
            <rFont val="돋움"/>
            <family val="3"/>
          </rPr>
          <t xml:space="preserve">」이 나오면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 xml:space="preserve">에 </t>
        </r>
        <r>
          <rPr>
            <sz val="9"/>
            <color indexed="8"/>
            <rFont val="Tahoma"/>
            <family val="2"/>
          </rPr>
          <t xml:space="preserve">+1 </t>
        </r>
        <r>
          <rPr>
            <sz val="9"/>
            <color indexed="8"/>
            <rFont val="돋움"/>
            <family val="3"/>
          </rPr>
          <t xml:space="preserve">포인트 더함
● 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회피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를 </t>
        </r>
        <r>
          <rPr>
            <sz val="9"/>
            <color indexed="8"/>
            <rFont val="Tahoma"/>
            <family val="2"/>
          </rPr>
          <t xml:space="preserve">-5 </t>
        </r>
        <r>
          <rPr>
            <sz val="9"/>
            <color indexed="8"/>
            <rFont val="돋움"/>
            <family val="3"/>
          </rPr>
          <t>포인트</t>
        </r>
        <r>
          <rPr>
            <sz val="9"/>
            <color indexed="8"/>
            <rFont val="Tahoma"/>
            <family val="2"/>
          </rPr>
          <t>, &lt;</t>
        </r>
        <r>
          <rPr>
            <sz val="9"/>
            <color indexed="8"/>
            <rFont val="돋움"/>
            <family val="3"/>
          </rPr>
          <t>숨기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를 </t>
        </r>
        <r>
          <rPr>
            <sz val="9"/>
            <color indexed="8"/>
            <rFont val="Tahoma"/>
            <family val="2"/>
          </rPr>
          <t>-5</t>
        </r>
        <r>
          <rPr>
            <sz val="9"/>
            <color indexed="8"/>
            <rFont val="돋움"/>
            <family val="3"/>
          </rPr>
          <t>포인트</t>
        </r>
        <r>
          <rPr>
            <sz val="9"/>
            <color indexed="8"/>
            <rFont val="Tahoma"/>
            <family val="2"/>
          </rPr>
          <t>, &lt;</t>
        </r>
        <r>
          <rPr>
            <sz val="9"/>
            <color indexed="8"/>
            <rFont val="돋움"/>
            <family val="3"/>
          </rPr>
          <t>몰래걷기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를 </t>
        </r>
        <r>
          <rPr>
            <sz val="9"/>
            <color indexed="8"/>
            <rFont val="Tahoma"/>
            <family val="2"/>
          </rPr>
          <t xml:space="preserve">-5 </t>
        </r>
        <r>
          <rPr>
            <sz val="9"/>
            <color indexed="8"/>
            <rFont val="돋움"/>
            <family val="3"/>
          </rPr>
          <t>포인트 감소시킨다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중졸·고졸 나이마다 아래 중 하나를 적용</t>
        </r>
        <r>
          <rPr>
            <sz val="9"/>
            <color indexed="8"/>
            <rFont val="Tahoma"/>
            <family val="2"/>
          </rPr>
          <t>.(3</t>
        </r>
        <r>
          <rPr>
            <sz val="9"/>
            <color indexed="8"/>
            <rFont val="돋움"/>
            <family val="3"/>
          </rPr>
          <t xml:space="preserve">번에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번씩</t>
        </r>
        <r>
          <rPr>
            <sz val="9"/>
            <color indexed="8"/>
            <rFont val="Tahoma"/>
            <family val="2"/>
          </rPr>
          <t xml:space="preserve">)
</t>
        </r>
        <r>
          <rPr>
            <sz val="9"/>
            <color indexed="8"/>
            <rFont val="돋움"/>
            <family val="3"/>
          </rPr>
          <t>●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기계 수리</t>
        </r>
        <r>
          <rPr>
            <sz val="9"/>
            <color indexed="8"/>
            <rFont val="Tahoma"/>
            <family val="2"/>
          </rPr>
          <t>&gt;, &lt;</t>
        </r>
        <r>
          <rPr>
            <sz val="9"/>
            <color indexed="8"/>
            <rFont val="돋움"/>
            <family val="3"/>
          </rPr>
          <t>전기 수리</t>
        </r>
        <r>
          <rPr>
            <sz val="9"/>
            <color indexed="8"/>
            <rFont val="Tahoma"/>
            <family val="2"/>
          </rPr>
          <t>&gt;, &lt;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:</t>
        </r>
        <r>
          <rPr>
            <sz val="9"/>
            <color indexed="8"/>
            <rFont val="돋움"/>
            <family val="3"/>
          </rPr>
          <t>영어</t>
        </r>
        <r>
          <rPr>
            <sz val="9"/>
            <color indexed="8"/>
            <rFont val="Tahoma"/>
            <family val="2"/>
          </rPr>
          <t>&gt;, &lt;</t>
        </r>
        <r>
          <rPr>
            <sz val="9"/>
            <color indexed="8"/>
            <rFont val="돋움"/>
            <family val="3"/>
          </rPr>
          <t>역사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를 </t>
        </r>
        <r>
          <rPr>
            <sz val="9"/>
            <color indexed="8"/>
            <rFont val="Tahoma"/>
            <family val="2"/>
          </rPr>
          <t>+5, &lt;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을 </t>
        </r>
        <r>
          <rPr>
            <sz val="9"/>
            <color indexed="8"/>
            <rFont val="Tahoma"/>
            <family val="2"/>
          </rPr>
          <t xml:space="preserve">+10
</t>
        </r>
        <r>
          <rPr>
            <sz val="9"/>
            <color indexed="8"/>
            <rFont val="돋움"/>
            <family val="3"/>
          </rPr>
          <t>●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운전</t>
        </r>
        <r>
          <rPr>
            <sz val="9"/>
            <color indexed="8"/>
            <rFont val="Tahoma"/>
            <family val="2"/>
          </rPr>
          <t>:</t>
        </r>
        <r>
          <rPr>
            <sz val="9"/>
            <color indexed="8"/>
            <rFont val="돋움"/>
            <family val="3"/>
          </rPr>
          <t>자동차</t>
        </r>
        <r>
          <rPr>
            <sz val="9"/>
            <color indexed="8"/>
            <rFont val="Tahoma"/>
            <family val="2"/>
          </rPr>
          <t xml:space="preserve">&gt; </t>
        </r>
        <r>
          <rPr>
            <sz val="9"/>
            <color indexed="8"/>
            <rFont val="돋움"/>
            <family val="3"/>
          </rPr>
          <t xml:space="preserve">또는 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운전</t>
        </r>
        <r>
          <rPr>
            <sz val="9"/>
            <color indexed="8"/>
            <rFont val="Tahoma"/>
            <family val="2"/>
          </rPr>
          <t>:</t>
        </r>
        <r>
          <rPr>
            <sz val="9"/>
            <color indexed="8"/>
            <rFont val="돋움"/>
            <family val="3"/>
          </rPr>
          <t>이륜차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에 </t>
        </r>
        <r>
          <rPr>
            <sz val="9"/>
            <color indexed="8"/>
            <rFont val="Tahoma"/>
            <family val="2"/>
          </rPr>
          <t>+15,&lt;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마작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갬블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게임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에 </t>
        </r>
        <r>
          <rPr>
            <sz val="9"/>
            <color indexed="8"/>
            <rFont val="Tahoma"/>
            <family val="2"/>
          </rPr>
          <t>+15</t>
        </r>
      </text>
    </comment>
    <comment ref="C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체육의 성적이 우수
회피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스포츠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수영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도약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투척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등반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곤봉</t>
        </r>
      </text>
    </comment>
    <comment ref="D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무도에 숙련됨
응급치료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회피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무도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화기를 제외한 임의의 무기나 격투</t>
        </r>
      </text>
    </comment>
    <comment ref="E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국어의 성적이 우수
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서예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한자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모국어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F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수학의 성적이 우수
경리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컴퓨터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물리학</t>
        </r>
      </text>
    </comment>
    <comment ref="G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이과의 성적이 우수
화학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지질학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천문학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박물학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물리학</t>
        </r>
      </text>
    </comment>
    <comment ref="H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사회의 성적이 우수
고고학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인류학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모국어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I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외국어의 성적이 우수
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>)</t>
        </r>
      </text>
    </comment>
    <comment ref="J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음악의 성적이 우수
엿듣기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노래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악기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음악</t>
        </r>
        <r>
          <rPr>
            <sz val="9"/>
            <color indexed="8"/>
            <rFont val="Tahoma"/>
            <family val="2"/>
          </rPr>
          <t>)</t>
        </r>
      </text>
    </comment>
    <comment ref="K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미술의 성적이 우수
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그림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조각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탐색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L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기술의 성적이 우수
자물쇠 해제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기계 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목공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금속 가공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전기 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</t>
        </r>
      </text>
    </comment>
    <comment ref="M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가정의 성적이 우수
응급치료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제봉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요리 등</t>
        </r>
        <r>
          <rPr>
            <sz val="9"/>
            <color indexed="8"/>
            <rFont val="Tahoma"/>
            <family val="2"/>
          </rPr>
          <t>)</t>
        </r>
      </text>
    </comment>
    <comment ref="N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학생회 활동에서 활약
구슬림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응급치료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경리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설득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</text>
    </comment>
    <comment ref="O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취미에 몰두
오컬트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다도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꽃꽃이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서예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경리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컴퓨터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사진술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일러스트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동인지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모국어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P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친구들과 놀면서 보냄
구슬림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운전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자동차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이륜차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노래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댄스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스키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서핑 등</t>
        </r>
        <r>
          <rPr>
            <sz val="9"/>
            <color indexed="8"/>
            <rFont val="Tahoma"/>
            <family val="2"/>
          </rPr>
          <t>)</t>
        </r>
      </text>
    </comment>
    <comment ref="Q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외국에서 유학을 함
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>)</t>
        </r>
      </text>
    </comment>
    <comment ref="R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아르바이트에 힘씀
아르바이트에 관계있는 임의의 특기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개</t>
        </r>
      </text>
    </comment>
    <comment ref="B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대학 입학 성공 굴림 </t>
        </r>
        <r>
          <rPr>
            <sz val="9"/>
            <color indexed="8"/>
            <rFont val="Tahoma"/>
            <family val="2"/>
          </rPr>
          <t xml:space="preserve">: (INT+EDU)*3
</t>
        </r>
        <r>
          <rPr>
            <sz val="9"/>
            <color indexed="8"/>
            <rFont val="돋움"/>
            <family val="3"/>
          </rPr>
          <t>매년마다 굴림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졸업 할 때까지 굴림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졸업 시험은 딱히 굴림 안해도 됨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자퇴해도 됨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자격증 굴림하는 경우도 있음
이번에 굴려서 나온건 학부임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그러니까 쉽게 못바꿈 ㅇㅋ</t>
        </r>
        <r>
          <rPr>
            <sz val="9"/>
            <color indexed="8"/>
            <rFont val="Tahoma"/>
            <family val="2"/>
          </rPr>
          <t xml:space="preserve">? 
(INT+EDU)*3 </t>
        </r>
        <r>
          <rPr>
            <sz val="9"/>
            <color indexed="8"/>
            <rFont val="돋움"/>
            <family val="3"/>
          </rPr>
          <t>해서 성공하면 바꿀 수 있음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이 때 펌블</t>
        </r>
        <r>
          <rPr>
            <sz val="9"/>
            <color indexed="8"/>
            <rFont val="Tahoma"/>
            <family val="2"/>
          </rPr>
          <t xml:space="preserve">(96~00) </t>
        </r>
        <r>
          <rPr>
            <sz val="9"/>
            <color indexed="8"/>
            <rFont val="돋움"/>
            <family val="3"/>
          </rPr>
          <t xml:space="preserve">나오면 퇴 </t>
        </r>
        <r>
          <rPr>
            <sz val="9"/>
            <color indexed="8"/>
            <rFont val="Tahoma"/>
            <family val="2"/>
          </rPr>
          <t xml:space="preserve">to the </t>
        </r>
        <r>
          <rPr>
            <sz val="9"/>
            <color indexed="8"/>
            <rFont val="돋움"/>
            <family val="3"/>
          </rPr>
          <t>학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 xml:space="preserve">한번 더 굴려서 재학 </t>
        </r>
        <r>
          <rPr>
            <sz val="9"/>
            <color indexed="8"/>
            <rFont val="Tahoma"/>
            <family val="2"/>
          </rPr>
          <t xml:space="preserve">or </t>
        </r>
        <r>
          <rPr>
            <sz val="9"/>
            <color indexed="8"/>
            <rFont val="돋움"/>
            <family val="3"/>
          </rPr>
          <t>사회진출 결정</t>
        </r>
        <r>
          <rPr>
            <sz val="9"/>
            <color indexed="8"/>
            <rFont val="Tahoma"/>
            <family val="2"/>
          </rPr>
          <t>)
1D100</t>
        </r>
        <r>
          <rPr>
            <sz val="9"/>
            <color indexed="8"/>
            <rFont val="돋움"/>
            <family val="3"/>
          </rPr>
          <t xml:space="preserve">을 굴려서 나온 오른쪽의 특성의 세부사항 중 </t>
        </r>
        <r>
          <rPr>
            <sz val="9"/>
            <color indexed="8"/>
            <rFont val="Tahoma"/>
            <family val="2"/>
          </rPr>
          <t>4</t>
        </r>
        <r>
          <rPr>
            <sz val="9"/>
            <color indexed="8"/>
            <rFont val="돋움"/>
            <family val="3"/>
          </rPr>
          <t xml:space="preserve">개를 선택하여 </t>
        </r>
        <r>
          <rPr>
            <sz val="9"/>
            <color indexed="8"/>
            <rFont val="Tahoma"/>
            <family val="2"/>
          </rPr>
          <t xml:space="preserve">+5 </t>
        </r>
        <r>
          <rPr>
            <sz val="9"/>
            <color indexed="8"/>
            <rFont val="돋움"/>
            <family val="3"/>
          </rPr>
          <t xml:space="preserve">혹은 </t>
        </r>
        <r>
          <rPr>
            <sz val="9"/>
            <color indexed="8"/>
            <rFont val="Tahoma"/>
            <family val="2"/>
          </rPr>
          <t>1D10(</t>
        </r>
        <r>
          <rPr>
            <sz val="9"/>
            <color indexed="8"/>
            <rFont val="돋움"/>
            <family val="3"/>
          </rPr>
          <t>중복 가능</t>
        </r>
        <r>
          <rPr>
            <sz val="9"/>
            <color indexed="8"/>
            <rFont val="Tahoma"/>
            <family val="2"/>
          </rPr>
          <t>, EDU</t>
        </r>
        <r>
          <rPr>
            <sz val="9"/>
            <color indexed="8"/>
            <rFont val="돋움"/>
            <family val="3"/>
          </rPr>
          <t xml:space="preserve">가 상승한 해에는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개를 더 선택</t>
        </r>
        <r>
          <rPr>
            <sz val="9"/>
            <color indexed="8"/>
            <rFont val="Tahoma"/>
            <family val="2"/>
          </rPr>
          <t xml:space="preserve">)
</t>
        </r>
        <r>
          <rPr>
            <sz val="9"/>
            <color indexed="8"/>
            <rFont val="돋움"/>
            <family val="3"/>
          </rPr>
          <t xml:space="preserve">굴릴 때 마다 아래를 적용
● </t>
        </r>
        <r>
          <rPr>
            <sz val="9"/>
            <color indexed="8"/>
            <rFont val="Tahoma"/>
            <family val="2"/>
          </rPr>
          <t>1D6</t>
        </r>
        <r>
          <rPr>
            <sz val="9"/>
            <color indexed="8"/>
            <rFont val="돋움"/>
            <family val="3"/>
          </rPr>
          <t>을 굴려 「</t>
        </r>
        <r>
          <rPr>
            <sz val="9"/>
            <color indexed="8"/>
            <rFont val="Tahoma"/>
            <family val="2"/>
          </rPr>
          <t>3~6</t>
        </r>
        <r>
          <rPr>
            <sz val="9"/>
            <color indexed="8"/>
            <rFont val="돋움"/>
            <family val="3"/>
          </rPr>
          <t xml:space="preserve">」이 나오면 </t>
        </r>
        <r>
          <rPr>
            <sz val="9"/>
            <color indexed="8"/>
            <rFont val="Tahoma"/>
            <family val="2"/>
          </rPr>
          <t>EDU</t>
        </r>
        <r>
          <rPr>
            <sz val="9"/>
            <color indexed="8"/>
            <rFont val="돋움"/>
            <family val="3"/>
          </rPr>
          <t xml:space="preserve">에 </t>
        </r>
        <r>
          <rPr>
            <sz val="9"/>
            <color indexed="8"/>
            <rFont val="Tahoma"/>
            <family val="2"/>
          </rPr>
          <t xml:space="preserve">+1 </t>
        </r>
        <r>
          <rPr>
            <sz val="9"/>
            <color indexed="8"/>
            <rFont val="돋움"/>
            <family val="3"/>
          </rPr>
          <t>포인트 더한다</t>
        </r>
        <r>
          <rPr>
            <sz val="9"/>
            <color indexed="8"/>
            <rFont val="Tahoma"/>
            <family val="2"/>
          </rPr>
          <t>.(EDU</t>
        </r>
        <r>
          <rPr>
            <sz val="9"/>
            <color indexed="8"/>
            <rFont val="돋움"/>
            <family val="3"/>
          </rPr>
          <t xml:space="preserve">는 </t>
        </r>
        <r>
          <rPr>
            <sz val="9"/>
            <color indexed="8"/>
            <rFont val="Tahoma"/>
            <family val="2"/>
          </rPr>
          <t>21</t>
        </r>
        <r>
          <rPr>
            <sz val="9"/>
            <color indexed="8"/>
            <rFont val="돋움"/>
            <family val="3"/>
          </rPr>
          <t>까지</t>
        </r>
        <r>
          <rPr>
            <sz val="9"/>
            <color indexed="8"/>
            <rFont val="Tahoma"/>
            <family val="2"/>
          </rPr>
          <t xml:space="preserve">)
</t>
        </r>
        <r>
          <rPr>
            <sz val="9"/>
            <color indexed="8"/>
            <rFont val="돋움"/>
            <family val="3"/>
          </rPr>
          <t>●</t>
        </r>
        <r>
          <rPr>
            <sz val="9"/>
            <color indexed="8"/>
            <rFont val="Tahoma"/>
            <family val="2"/>
          </rPr>
          <t xml:space="preserve"> &lt;</t>
        </r>
        <r>
          <rPr>
            <sz val="9"/>
            <color indexed="8"/>
            <rFont val="돋움"/>
            <family val="3"/>
          </rPr>
          <t>운전</t>
        </r>
        <r>
          <rPr>
            <sz val="9"/>
            <color indexed="8"/>
            <rFont val="Tahoma"/>
            <family val="2"/>
          </rPr>
          <t>:</t>
        </r>
        <r>
          <rPr>
            <sz val="9"/>
            <color indexed="8"/>
            <rFont val="돋움"/>
            <family val="3"/>
          </rPr>
          <t>자동차</t>
        </r>
        <r>
          <rPr>
            <sz val="9"/>
            <color indexed="8"/>
            <rFont val="Tahoma"/>
            <family val="2"/>
          </rPr>
          <t xml:space="preserve">&gt; </t>
        </r>
        <r>
          <rPr>
            <sz val="9"/>
            <color indexed="8"/>
            <rFont val="돋움"/>
            <family val="3"/>
          </rPr>
          <t xml:space="preserve">또는 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운전</t>
        </r>
        <r>
          <rPr>
            <sz val="9"/>
            <color indexed="8"/>
            <rFont val="Tahoma"/>
            <family val="2"/>
          </rPr>
          <t>:</t>
        </r>
        <r>
          <rPr>
            <sz val="9"/>
            <color indexed="8"/>
            <rFont val="돋움"/>
            <family val="3"/>
          </rPr>
          <t>이륜차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에 </t>
        </r>
        <r>
          <rPr>
            <sz val="9"/>
            <color indexed="8"/>
            <rFont val="Tahoma"/>
            <family val="2"/>
          </rPr>
          <t>+5, &lt;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&gt; </t>
        </r>
        <r>
          <rPr>
            <sz val="9"/>
            <color indexed="8"/>
            <rFont val="돋움"/>
            <family val="3"/>
          </rPr>
          <t xml:space="preserve">또는 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 xml:space="preserve">: </t>
        </r>
        <r>
          <rPr>
            <sz val="9"/>
            <color indexed="8"/>
            <rFont val="돋움"/>
            <family val="3"/>
          </rPr>
          <t>영어</t>
        </r>
        <r>
          <rPr>
            <sz val="9"/>
            <color indexed="8"/>
            <rFont val="Tahoma"/>
            <family val="2"/>
          </rPr>
          <t xml:space="preserve">&gt;+5
</t>
        </r>
        <r>
          <rPr>
            <sz val="9"/>
            <color indexed="8"/>
            <rFont val="돋움"/>
            <family val="3"/>
          </rPr>
          <t xml:space="preserve">연수입에 </t>
        </r>
        <r>
          <rPr>
            <sz val="9"/>
            <color indexed="8"/>
            <rFont val="Tahoma"/>
            <family val="2"/>
          </rPr>
          <t>+1</t>
        </r>
      </text>
    </comment>
    <comment ref="C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문학·어학계
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서예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시문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인류학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모국어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D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인문학계 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철학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고고학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민족학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불교학 등</t>
        </r>
        <r>
          <rPr>
            <sz val="9"/>
            <color indexed="8"/>
            <rFont val="Tahoma"/>
            <family val="2"/>
          </rPr>
          <t xml:space="preserve">)
</t>
        </r>
        <r>
          <rPr>
            <sz val="9"/>
            <color indexed="8"/>
            <rFont val="돋움"/>
            <family val="3"/>
          </rPr>
          <t>고고학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인류학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설득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모국어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역사
</t>
        </r>
      </text>
    </comment>
    <comment ref="E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교육계
응급치료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정신분석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설득 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>)</t>
        </r>
      </text>
    </comment>
    <comment ref="F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과학계
화학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컴퓨터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지질학 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천문학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박물학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</text>
    </comment>
    <comment ref="G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정보·공학계
자물쇠 해제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기계 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컴퓨터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중기계 조작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전기 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</text>
    </comment>
    <comment ref="H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경제·경영계
구슬림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경리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컴퓨터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에누리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</text>
    </comment>
    <comment ref="I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예술계
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사진술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제작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역사</t>
        </r>
      </text>
    </comment>
    <comment ref="J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음악계
엿듣기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노래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악기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지휘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>)</t>
        </r>
      </text>
    </comment>
    <comment ref="K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농수계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농학부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수산학부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축산학부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원예학부 등</t>
        </r>
        <r>
          <rPr>
            <sz val="9"/>
            <color indexed="8"/>
            <rFont val="Tahoma"/>
            <family val="2"/>
          </rPr>
          <t xml:space="preserve">)
</t>
        </r>
        <r>
          <rPr>
            <sz val="9"/>
            <color indexed="8"/>
            <rFont val="돋움"/>
            <family val="3"/>
          </rPr>
          <t>화학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기계 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농업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수산업 등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중기계 조작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운전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선박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박물학</t>
        </r>
      </text>
    </comment>
    <comment ref="L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의학·복지게
의학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화학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정신분석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약학</t>
        </r>
      </text>
    </comment>
    <comment ref="M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심리학계
구슬림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심리학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정신분석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설득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</text>
    </comment>
    <comment ref="N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법학·정치계
구슬림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설득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법률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</text>
    </comment>
    <comment ref="O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체육계
수영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도약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투척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등반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무도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임의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펀치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킥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잡기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박치기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임의의 무기</t>
        </r>
      </text>
    </comment>
    <comment ref="P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방위계
기계 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경리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컴퓨터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중기계 조작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전기 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도서관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네비게이터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역사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외국어</t>
        </r>
      </text>
    </comment>
    <comment ref="Q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서클 활동에 열중
구슬림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운전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자동차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이륜차</t>
        </r>
        <r>
          <rPr>
            <sz val="9"/>
            <color indexed="8"/>
            <rFont val="Tahoma"/>
            <family val="2"/>
          </rPr>
          <t xml:space="preserve">), </t>
        </r>
        <r>
          <rPr>
            <sz val="9"/>
            <color indexed="8"/>
            <rFont val="돋움"/>
            <family val="3"/>
          </rPr>
          <t>예술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노래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댄스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스키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서핑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게임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갬블</t>
        </r>
        <r>
          <rPr>
            <sz val="9"/>
            <color indexed="8"/>
            <rFont val="Tahoma"/>
            <family val="2"/>
          </rPr>
          <t>)</t>
        </r>
      </text>
    </comment>
    <comment ref="R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아르바이트에 힘씀
아르바이트와 관련 있는 임의의 특기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개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기능에 의해서 경리의 방식을 알 수 있으며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회사 혹은 개인의 재정적인 상태를 이해할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장부를 조사하는 것으로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부정을 행하는 고용인을 찾아내거나 자금을 빼돌리는 것을 발견하거나 뇌물이나 입막음료를 지불하고 있는 사실을 밝혀내거나 실제의 재정상태가 본인의 주장보다 나쁜지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좋은지 등을 알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낡은 회계 서류를 대충 훑어보는 것으로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과거에 어떻게 돈을 돈을 벌어 왔는지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잃어 왔는지를 알 수 있다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곡물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노예 매매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위스키 밀매 등</t>
        </r>
        <r>
          <rPr>
            <sz val="9"/>
            <color indexed="8"/>
            <rFont val="Tahoma"/>
            <family val="2"/>
          </rPr>
          <t xml:space="preserve">).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누구에 대해서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어떤 이유로 지불이 되었는지도 안다</t>
        </r>
        <r>
          <rPr>
            <sz val="9"/>
            <color indexed="8"/>
            <rFont val="Tahoma"/>
            <family val="2"/>
          </rPr>
          <t>. 
KP</t>
        </r>
        <r>
          <rPr>
            <sz val="9"/>
            <color indexed="8"/>
            <rFont val="돋움"/>
            <family val="3"/>
          </rPr>
          <t>의 옵션으로서 흑색 화약 라이플을 사용하는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그것을 올바르게 장전하여 사격하기 위해서는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〈라이플〉기능 외에〈역사〉기능도 필요한 것으로 해도 상관없다</t>
        </r>
        <r>
          <rPr>
            <sz val="9"/>
            <color indexed="8"/>
            <rFont val="Tahoma"/>
            <family val="2"/>
          </rPr>
          <t>.</t>
        </r>
      </text>
    </comment>
    <comment ref="C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과거의 문화의 유산인 아티팩트로부터 그 제작 연도의 감정이나 특정을 할 수 있고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가짜를 식별도 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가지고 어느 장소를 완전하게 조사하는 것으로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폐허를 남긴 사람의 목적이나 생활의 방법을 추리할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경우에는〈인류학〉의 기능도 도움이 될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고고학의 기능을을 가지는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사멸한 언어로 쓰여진 것을 보면 그것을 식별할 수 있다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일시적으로 대상을 이쪽이 원하는 대로 행동하게 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대상은 깊이 생각하지 않고 서류에 싸인하거나 길을 비켜주거나 자동차를 빌려주거나하는 등 도리에 맞는 것이면 뭐든지 허락한다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다만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대상이 조금 생각할 시간이 있으며</t>
        </r>
        <r>
          <rPr>
            <sz val="9"/>
            <color indexed="8"/>
            <rFont val="Tahoma"/>
            <family val="2"/>
          </rPr>
          <t>, IDEA(</t>
        </r>
        <r>
          <rPr>
            <sz val="9"/>
            <color indexed="8"/>
            <rFont val="돋움"/>
            <family val="3"/>
          </rPr>
          <t>이해</t>
        </r>
        <r>
          <rPr>
            <sz val="9"/>
            <color indexed="8"/>
            <rFont val="Tahoma"/>
            <family val="2"/>
          </rPr>
          <t xml:space="preserve">) </t>
        </r>
        <r>
          <rPr>
            <sz val="9"/>
            <color indexed="8"/>
            <rFont val="돋움"/>
            <family val="3"/>
          </rPr>
          <t>굴림에 성공했을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대상은 제정신으로 돌아온다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구슬리기의 효과가 사라져 버렸기 때문이다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D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〈구슬림〉을 사용하면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분이나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분으로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수상한 물건을 가치 있는 것이라고 생각하게 하거나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거짓말을 믿게 하거나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제대로 된 것을 시시한 것이라고 생각하게 할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〈설득〉이나〈에누리〉는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결론을 내기까지 몇 시간 혹은 몇일이나 걸리는 경우가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〈구슬림〉은 효과를 발휘하는 것도 빠르지만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많아도 몇사람의 인간에 대해서 밖에 사용할 수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〈구슬림〉은 이미 마음을 결정해 버리고 있는 대상에는 통하지 않는다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경우는 대신에〈설득〉을 사용하면 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권총을 닮은 어느 화기로도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발씩 사격하는 경우에 이 기능을 사용한다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현대의 머신 피스톨</t>
        </r>
        <r>
          <rPr>
            <sz val="9"/>
            <color indexed="8"/>
            <rFont val="Tahoma"/>
            <family val="2"/>
          </rPr>
          <t xml:space="preserve">(MAC11, </t>
        </r>
        <r>
          <rPr>
            <sz val="9"/>
            <color indexed="8"/>
            <rFont val="돋움"/>
            <family val="3"/>
          </rPr>
          <t>우지 등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의 연속 발사의 경우에는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〈서브 머신건〉의 기능을 사용하지 않으면 안 된다</t>
        </r>
        <r>
          <rPr>
            <sz val="9"/>
            <color indexed="8"/>
            <rFont val="Tahoma"/>
            <family val="2"/>
          </rPr>
          <t xml:space="preserve">.
1 </t>
        </r>
        <r>
          <rPr>
            <sz val="9"/>
            <color indexed="8"/>
            <rFont val="돋움"/>
            <family val="3"/>
          </rPr>
          <t>라운드에 사격할 수 있는 회수는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무기의 장전 방식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반동 따라서 달라진다</t>
        </r>
        <r>
          <rPr>
            <sz val="9"/>
            <color indexed="8"/>
            <rFont val="Tahoma"/>
            <family val="2"/>
          </rPr>
          <t>.</t>
        </r>
      </text>
    </comment>
    <comment ref="C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가지는 탐색자는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망가진 기계를 수리하거나 새로운 기계를 만들 수 있으며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초보적인 목공이나 배관을 시도할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특별한 도구 혹은 부품이 필요하게 되겠지만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기능으로 그 시대의 가정에 있는 보통 자물쇠라면 여는 것이 가능하지만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이상의 복잡한 것은 무리이다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거기에는〈자물쇠 해제〉의 기능을 사용한다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〈기계 수리〉는〈전기 수리〉와 편성이 되어 있는 기능으로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자동차나 항공기 등 복잡한 것을 수리하려면 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양쪽 모두의 기능이 필요할 것이다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1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폭풍우 속에서든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맑은 날이든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낮이든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밤이든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진로를 결정해 나갈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기능치가 높은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천문학상의 그림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인공위성에 의한 위치 측정 등에 익숙해져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다만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그러한 물건이 그 시대에 존재하고 있는 경우에 한정한다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이러한 기능의 굴림 결과는 비밀로 해 두어야 하는 한다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탐색자가 스스로 시도하고 나서 결과를 알 수 있는 문제 때문이다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기능은 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어느 지점의 거리를 재거나 지도를 쓰거나 하는데도 사용할 수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 xml:space="preserve">면적이 몇 평방 </t>
        </r>
        <r>
          <rPr>
            <sz val="9"/>
            <color indexed="8"/>
            <rFont val="Tahoma"/>
            <family val="2"/>
          </rPr>
          <t>km</t>
        </r>
        <r>
          <rPr>
            <sz val="9"/>
            <color indexed="8"/>
            <rFont val="돋움"/>
            <family val="3"/>
          </rPr>
          <t>도 있는 섬이라도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>개방 방 내부라도 상관없다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1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어느 언어나 지정한다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탐색자가 알 수 있는 언어의 수에는 제한은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기능은 모국어 이외의 언어의 이해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읽어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쓰기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회화의 능력을 나타내고 있다</t>
        </r>
        <r>
          <rPr>
            <sz val="9"/>
            <color indexed="8"/>
            <rFont val="Tahoma"/>
            <family val="2"/>
          </rPr>
          <t xml:space="preserve">..
</t>
        </r>
        <r>
          <rPr>
            <sz val="9"/>
            <color indexed="8"/>
            <rFont val="돋움"/>
            <family val="3"/>
          </rPr>
          <t>고대어나 미지의 언어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예를 들면 나쁜 길어등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는 선택해서는 안되지만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지구상의 보통 언어이면 무슨어라도 상관없다</t>
        </r>
        <r>
          <rPr>
            <sz val="9"/>
            <color indexed="8"/>
            <rFont val="Tahoma"/>
            <family val="2"/>
          </rPr>
          <t>.
KP</t>
        </r>
        <r>
          <rPr>
            <sz val="9"/>
            <color indexed="8"/>
            <rFont val="돋움"/>
            <family val="3"/>
          </rPr>
          <t>에 따라서는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개의 서류나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개의 인종 안에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다른 복잡한 점이 몇개인가 존재하고 있는 것으로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 마다 이 기능 굴림을 몇번이나 요구해도 괜찮다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는 그 언어안에 고대적인 말투라든지 문자가 있었다고 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일시적으로 기능값을 내려도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통상의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책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권 전부를 이해하기 위해서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기능 굴림을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회 실시하는 것만으로 좋다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탐색자가 있는 언어에 관해서〈다른 언어〉의 기능을 어느정도 가지고 있었을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언어에 의한 회화를 들으면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언제나 대체로의 의미는 받아 들일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모국어가 아닌 언어를 자신의 모국어일 것 같은 체를 하기 위해서는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언어에 대해</t>
        </r>
        <r>
          <rPr>
            <sz val="9"/>
            <color indexed="8"/>
            <rFont val="Tahoma"/>
            <family val="2"/>
          </rPr>
          <t>[INT×5]</t>
        </r>
        <r>
          <rPr>
            <sz val="9"/>
            <color indexed="8"/>
            <rFont val="돋움"/>
            <family val="3"/>
          </rPr>
          <t>이상의 포인트를 가지고 있지 않으면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 시트에는 모국어 이외의 언어를 쓰기 위한 공간이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현재 존재하는 인간의 언어로 무슨어일지 모르는 것을 무슨어인지 식별하기 위해서는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〈지식〉롤을 사용한다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벌써 사멸한 인간의 언어를 식별하기 위해서는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〈고고학〉롤을 사용한다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인간 이외의 이계의 언어를 식별하기 위해서는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〈크툴루 신화〉혹은 경우에 따라서는〈오컬트〉굴림을 사용한다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1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기능에 성공하는 것으로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수직 방향으로 뛰어 올라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자신의 </t>
        </r>
        <r>
          <rPr>
            <sz val="9"/>
            <color indexed="8"/>
            <rFont val="Tahoma"/>
            <family val="2"/>
          </rPr>
          <t>SIZ</t>
        </r>
        <r>
          <rPr>
            <sz val="9"/>
            <color indexed="8"/>
            <rFont val="돋움"/>
            <family val="3"/>
          </rPr>
          <t>만큼 높은 곳에 있는 것을 잡을 수 있어 또는 신장 분의 거리를 수직 방향으로 안전하게 뛰어 내릴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수평 방향에도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도움닫기없이 자신의 신장 분의 거리를 날 수 있고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도움닫기 후에 뛰면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신장의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배의 거리를 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높은 곳으로부터 떨어졌을 경우에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낙하에 의한 부상에 대비해〈도약〉굴림에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낙하로 잃는 내구력으로부터 </t>
        </r>
        <r>
          <rPr>
            <sz val="9"/>
            <color indexed="8"/>
            <rFont val="Tahoma"/>
            <family val="2"/>
          </rPr>
          <t>1 D6</t>
        </r>
        <r>
          <rPr>
            <sz val="9"/>
            <color indexed="8"/>
            <rFont val="돋움"/>
            <family val="3"/>
          </rPr>
          <t>포인트를 뺄 수 있다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1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이것은 여러가지 의미로 이 게임에서 가장 중요한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〈도서관〉의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도서관에 있는 소정의 책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신문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참고 자료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서류등을 찾아낼 수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다만 그것들이 거기에 있었을 경우에 한정한다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이 기능은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회시도할 때 마다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연속한 </t>
        </r>
        <r>
          <rPr>
            <sz val="9"/>
            <color indexed="8"/>
            <rFont val="Tahoma"/>
            <family val="2"/>
          </rPr>
          <t>4</t>
        </r>
        <r>
          <rPr>
            <sz val="9"/>
            <color indexed="8"/>
            <rFont val="돋움"/>
            <family val="3"/>
          </rPr>
          <t>시간이 걸린다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따라서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탐색자가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 xml:space="preserve">일에 </t>
        </r>
        <r>
          <rPr>
            <sz val="9"/>
            <color indexed="8"/>
            <rFont val="Tahoma"/>
            <family val="2"/>
          </rPr>
          <t>3</t>
        </r>
        <r>
          <rPr>
            <sz val="9"/>
            <color indexed="8"/>
            <rFont val="돋움"/>
            <family val="3"/>
          </rPr>
          <t>회 이상 이 기능을 사용하는 것은 거의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열쇠가 잠긴 책장이나 희귀본의 특별한 콜렉션등의 있는 곳을 헤아릴 수도 있지만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그러한 책에 실제로 도달하기 위해서는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〈구슬림〉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〈신용〉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〈설득〉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〈에누리〉의 기능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뇌물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특별한 자격증명서등이 필요하게 될지도 모른다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1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높은 곳에 오르는 경우</t>
        </r>
        <r>
          <rPr>
            <sz val="9"/>
            <color indexed="8"/>
            <rFont val="Tahoma"/>
            <family val="2"/>
          </rPr>
          <t xml:space="preserve">, 3~10 m </t>
        </r>
        <r>
          <rPr>
            <sz val="9"/>
            <color indexed="8"/>
            <rFont val="돋움"/>
            <family val="3"/>
          </rPr>
          <t>마다 이 기능에 성공하지 않으면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몇 </t>
        </r>
        <r>
          <rPr>
            <sz val="9"/>
            <color indexed="8"/>
            <rFont val="Tahoma"/>
            <family val="2"/>
          </rPr>
          <t>m</t>
        </r>
        <r>
          <rPr>
            <sz val="9"/>
            <color indexed="8"/>
            <rFont val="돋움"/>
            <family val="3"/>
          </rPr>
          <t>로 할까는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등반의 어려움의 정도에 의해서 </t>
        </r>
        <r>
          <rPr>
            <sz val="9"/>
            <color indexed="8"/>
            <rFont val="Tahoma"/>
            <family val="2"/>
          </rPr>
          <t>KP</t>
        </r>
        <r>
          <rPr>
            <sz val="9"/>
            <color indexed="8"/>
            <rFont val="돋움"/>
            <family val="3"/>
          </rPr>
          <t>가 결정한다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오르는 장소의 표면 상태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바람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낮이나 밤인가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비 등의 조건을 고려에 넣어 결정하는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탐색자가 소리를 내지 않고 오를 필요가 있는 경우에는</t>
        </r>
        <r>
          <rPr>
            <sz val="9"/>
            <color indexed="8"/>
            <rFont val="Tahoma"/>
            <family val="2"/>
          </rPr>
          <t xml:space="preserve">, 1D100 </t>
        </r>
        <r>
          <rPr>
            <sz val="9"/>
            <color indexed="8"/>
            <rFont val="돋움"/>
            <family val="3"/>
          </rPr>
          <t>롤의 결과를〈등반〉과〈잠행〉에 대조해 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〈등반〉에는 성공했지만〈잠행〉에 실패했다고 하는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잘 오를 수 있었지만 소리가 나버렸다고 하는 것이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〈등반〉에 실패해〈잠행〉에 성공했을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떨어졌지만 큰 소리는 나지 않았다고 하는 것이 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1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어떤 타입의 라이플에서도 사격할 수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즉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레버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액션도 볼트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액션도 세미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오토매틱도 같다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군용의 어설트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라이플로 단발 사격할 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연발을 하는 경우에서도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기능을 사용한다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산탄총으로 라이후르드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슬러그를 사격하는 경우에도 이 기능을 사용한다</t>
        </r>
        <r>
          <rPr>
            <sz val="9"/>
            <color indexed="8"/>
            <rFont val="Tahoma"/>
            <family val="2"/>
          </rPr>
          <t>. 
KP</t>
        </r>
        <r>
          <rPr>
            <sz val="9"/>
            <color indexed="8"/>
            <rFont val="돋움"/>
            <family val="3"/>
          </rPr>
          <t xml:space="preserve">의 옵션으로서〈라이플〉과〈산탄총〉의 기능을 조합해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개의 기능으로 해도 상관없다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산탄과 슬러그라고 하는 차이가 있을 뿐이기 때문이다</t>
        </r>
        <r>
          <rPr>
            <sz val="9"/>
            <color indexed="8"/>
            <rFont val="Tahoma"/>
            <family val="2"/>
          </rPr>
          <t>.</t>
        </r>
      </text>
    </comment>
    <comment ref="C1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각 이상이 안정된 총가로부터 연사 하는 것이면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어떤 총이라도 이 기능을 사용한다</t>
        </r>
        <r>
          <rPr>
            <sz val="9"/>
            <color indexed="8"/>
            <rFont val="Tahoma"/>
            <family val="2"/>
          </rPr>
          <t>.
2</t>
        </r>
        <r>
          <rPr>
            <sz val="9"/>
            <color indexed="8"/>
            <rFont val="돋움"/>
            <family val="3"/>
          </rPr>
          <t>각대로부터 단발로 사격하는 경우에는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〈라이플〉의 기능치가 높으면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〈머신건〉대신에 그 쪽쪽을 사용한다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현대로는 어설트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라이플과 서브 머신건과 경기관총의 차이는 적기 때문이다</t>
        </r>
        <r>
          <rPr>
            <sz val="9"/>
            <color indexed="8"/>
            <rFont val="Tahoma"/>
            <family val="2"/>
          </rPr>
          <t>.</t>
        </r>
      </text>
    </comment>
    <comment ref="C1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어느 언어나 지정한다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태어난지 얼마 안된 무렵이나 유아 시대에는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대부분의 인간은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개의 언어 밖에 사용하지 않는다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미국의 대부분의 인간의 언어는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영어의 어떠한 방언일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플레이어가 탐색자를 위해서 있는 언어를〈모국어〉로서 선택하면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언어의 기능치는 자동적으로</t>
        </r>
        <r>
          <rPr>
            <sz val="9"/>
            <color indexed="8"/>
            <rFont val="Tahoma"/>
            <family val="2"/>
          </rPr>
          <t>[EDU×5%]</t>
        </r>
        <r>
          <rPr>
            <sz val="9"/>
            <color indexed="8"/>
            <rFont val="돋움"/>
            <family val="3"/>
          </rPr>
          <t>로부터 출발한다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그것 이후는 탐색자는 그 퍼센트치 혹은 그 이상으로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언어의 이해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읽어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쓰기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회화를 실시하게 된다
모국어를 사용하는데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보통은 기능 굴림은 필요없다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서류가 극단적으로 읽기 어려운 것이었을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오래된 방언으로 쓰여져 있던 것 같은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키퍼는 그 상황으로의 성공률을 낮게 해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작가의〈모국어〉의 기능치는 높은 것이 보통이다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1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〈주먹질〉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〈박치기〉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〈발차기〉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〈잡기〉으로 공격할 경우에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기능을 조합해 사용할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공격 굴림이 공격자의 것〈무술〉의 값 이하였던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공격에 의한 데미지가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배가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따라서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〈주먹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 xml:space="preserve">펀치〉가 일으키는 데미지는 </t>
        </r>
        <r>
          <rPr>
            <sz val="9"/>
            <color indexed="8"/>
            <rFont val="Tahoma"/>
            <family val="2"/>
          </rPr>
          <t>2 D3</t>
        </r>
        <r>
          <rPr>
            <sz val="9"/>
            <color indexed="8"/>
            <rFont val="돋움"/>
            <family val="3"/>
          </rPr>
          <t>포인트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플러스 통상의 데미지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보너스라는 것이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공격이 명중하면〈무술〉은 데미지를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배로 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데미지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 xml:space="preserve">보너스는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배는 되지 않는다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본게임에서 말하는〈무술〉이란 이하의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유도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합기술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합기도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카포 에러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가라테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안식일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태권도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백학권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칠성당랑권 등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상기중에서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개선택하든가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새로운 것을 발명해도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고대에는 이러한 기능의 각 파는 기술을 문외 불출로서 비밀을 지켜 왔기 때문에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무술은 현대가 될 때까지 그 문화의 권외에는 거의 알려지지 않았었다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D1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武道：立ち技</t>
        </r>
        <r>
          <rPr>
            <sz val="9"/>
            <color indexed="8"/>
            <rFont val="Tahoma"/>
            <family val="2"/>
          </rPr>
          <t>&gt;
&lt;</t>
        </r>
        <r>
          <rPr>
            <sz val="9"/>
            <color indexed="8"/>
            <rFont val="돋움"/>
            <family val="3"/>
          </rPr>
          <t>주먹질</t>
        </r>
        <r>
          <rPr>
            <sz val="9"/>
            <color indexed="8"/>
            <rFont val="Tahoma"/>
            <family val="2"/>
          </rPr>
          <t>&gt;&lt;</t>
        </r>
        <r>
          <rPr>
            <sz val="9"/>
            <color indexed="8"/>
            <rFont val="돋움"/>
            <family val="3"/>
          </rPr>
          <t>발차기</t>
        </r>
        <r>
          <rPr>
            <sz val="9"/>
            <color indexed="8"/>
            <rFont val="Tahoma"/>
            <family val="2"/>
          </rPr>
          <t>&gt;&lt;</t>
        </r>
        <r>
          <rPr>
            <sz val="9"/>
            <color indexed="8"/>
            <rFont val="돋움"/>
            <family val="3"/>
          </rPr>
          <t>박치기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의 기초 데미지가 각각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배가 된다</t>
        </r>
        <r>
          <rPr>
            <sz val="9"/>
            <color indexed="8"/>
            <rFont val="Tahoma"/>
            <family val="2"/>
          </rPr>
          <t>.(</t>
        </r>
        <r>
          <rPr>
            <sz val="9"/>
            <color indexed="8"/>
            <rFont val="돋움"/>
            <family val="3"/>
          </rPr>
          <t>데미지 보너스는 그대로</t>
        </r>
        <r>
          <rPr>
            <sz val="9"/>
            <color indexed="8"/>
            <rFont val="Tahoma"/>
            <family val="2"/>
          </rPr>
          <t xml:space="preserve">) 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기능이 </t>
        </r>
        <r>
          <rPr>
            <sz val="9"/>
            <color indexed="8"/>
            <rFont val="Tahoma"/>
            <family val="2"/>
          </rPr>
          <t>60%</t>
        </r>
        <r>
          <rPr>
            <sz val="9"/>
            <color indexed="8"/>
            <rFont val="돋움"/>
            <family val="3"/>
          </rPr>
          <t>이상일 때 이하의 특수 공격이 가능</t>
        </r>
        <r>
          <rPr>
            <sz val="9"/>
            <color indexed="8"/>
            <rFont val="Tahoma"/>
            <family val="2"/>
          </rPr>
          <t>.
&lt;</t>
        </r>
        <r>
          <rPr>
            <sz val="9"/>
            <color indexed="8"/>
            <rFont val="돋움"/>
            <family val="3"/>
          </rPr>
          <t>武道：러쉬</t>
        </r>
        <r>
          <rPr>
            <sz val="9"/>
            <color indexed="8"/>
            <rFont val="Tahoma"/>
            <family val="2"/>
          </rPr>
          <t>&gt;
&lt;</t>
        </r>
        <r>
          <rPr>
            <sz val="9"/>
            <color indexed="8"/>
            <rFont val="돋움"/>
            <family val="3"/>
          </rPr>
          <t>무도：立ち技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의 공격이 명중했을 때에 사용 가능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라운드 중 적은 아픔으로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스턴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상태에 빠져 행동 불능이 되며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라운드의 마지막에 추가로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회의 立ち技 계열의 공격이 가능하게 된다</t>
        </r>
        <r>
          <rPr>
            <sz val="9"/>
            <color indexed="8"/>
            <rFont val="Tahoma"/>
            <family val="2"/>
          </rPr>
          <t>.
&lt;</t>
        </r>
        <r>
          <rPr>
            <sz val="9"/>
            <color indexed="8"/>
            <rFont val="돋움"/>
            <family val="3"/>
          </rPr>
          <t>박치기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와 「녹아웃 공격」을 사용하는 일은 할 수 없다</t>
        </r>
        <r>
          <rPr>
            <sz val="9"/>
            <color indexed="8"/>
            <rFont val="Tahoma"/>
            <family val="2"/>
          </rPr>
          <t>.
&lt;</t>
        </r>
        <r>
          <rPr>
            <sz val="9"/>
            <color indexed="8"/>
            <rFont val="돋움"/>
            <family val="3"/>
          </rPr>
          <t>페인트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와 병용 불가능</t>
        </r>
        <r>
          <rPr>
            <sz val="9"/>
            <color indexed="8"/>
            <rFont val="Tahoma"/>
            <family val="2"/>
          </rPr>
          <t>.
&lt;</t>
        </r>
        <r>
          <rPr>
            <sz val="9"/>
            <color indexed="8"/>
            <rFont val="돋움"/>
            <family val="3"/>
          </rPr>
          <t>武道：페인트</t>
        </r>
        <r>
          <rPr>
            <sz val="9"/>
            <color indexed="8"/>
            <rFont val="Tahoma"/>
            <family val="2"/>
          </rPr>
          <t>&gt;
1</t>
        </r>
        <r>
          <rPr>
            <sz val="9"/>
            <color indexed="8"/>
            <rFont val="돋움"/>
            <family val="3"/>
          </rPr>
          <t>회째의 공격에 대해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상대에게 반드시 회피를 사용시킨다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이 공격은 반드시 빗나간다</t>
        </r>
        <r>
          <rPr>
            <sz val="9"/>
            <color indexed="8"/>
            <rFont val="Tahoma"/>
            <family val="2"/>
          </rPr>
          <t>.
1</t>
        </r>
        <r>
          <rPr>
            <sz val="9"/>
            <color indexed="8"/>
            <rFont val="돋움"/>
            <family val="3"/>
          </rPr>
          <t>회째에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회피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를 사용한 상대는</t>
        </r>
        <r>
          <rPr>
            <sz val="9"/>
            <color indexed="8"/>
            <rFont val="Tahoma"/>
            <family val="2"/>
          </rPr>
          <t>, 2</t>
        </r>
        <r>
          <rPr>
            <sz val="9"/>
            <color indexed="8"/>
            <rFont val="돋움"/>
            <family val="3"/>
          </rPr>
          <t>번째의 공격을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회피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할 수가 할 수 없다</t>
        </r>
        <r>
          <rPr>
            <sz val="9"/>
            <color indexed="8"/>
            <rFont val="Tahoma"/>
            <family val="2"/>
          </rPr>
          <t>.
&lt;</t>
        </r>
        <r>
          <rPr>
            <sz val="9"/>
            <color indexed="8"/>
            <rFont val="돋움"/>
            <family val="3"/>
          </rPr>
          <t>러쉬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와 병용 불가능</t>
        </r>
        <r>
          <rPr>
            <sz val="9"/>
            <color indexed="8"/>
            <rFont val="Tahoma"/>
            <family val="2"/>
          </rPr>
          <t>.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&lt;</t>
        </r>
        <r>
          <rPr>
            <sz val="9"/>
            <color indexed="8"/>
            <rFont val="돋움"/>
            <family val="3"/>
          </rPr>
          <t>武道：組み技</t>
        </r>
        <r>
          <rPr>
            <sz val="9"/>
            <color indexed="8"/>
            <rFont val="Tahoma"/>
            <family val="2"/>
          </rPr>
          <t>&gt;
&lt;</t>
        </r>
        <r>
          <rPr>
            <sz val="9"/>
            <color indexed="8"/>
            <rFont val="돋움"/>
            <family val="3"/>
          </rPr>
          <t>잡기</t>
        </r>
        <r>
          <rPr>
            <sz val="9"/>
            <color indexed="8"/>
            <rFont val="Tahoma"/>
            <family val="2"/>
          </rPr>
          <t>&gt;&lt;</t>
        </r>
        <r>
          <rPr>
            <sz val="9"/>
            <color indexed="8"/>
            <rFont val="돋움"/>
            <family val="3"/>
          </rPr>
          <t>박치기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 xml:space="preserve">의 기초 데미지가 각각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배가 된다</t>
        </r>
        <r>
          <rPr>
            <sz val="9"/>
            <color indexed="8"/>
            <rFont val="Tahoma"/>
            <family val="2"/>
          </rPr>
          <t>.(</t>
        </r>
        <r>
          <rPr>
            <sz val="9"/>
            <color indexed="8"/>
            <rFont val="돋움"/>
            <family val="3"/>
          </rPr>
          <t>데미지 보너스는 그대로</t>
        </r>
        <r>
          <rPr>
            <sz val="9"/>
            <color indexed="8"/>
            <rFont val="Tahoma"/>
            <family val="2"/>
          </rPr>
          <t xml:space="preserve">) 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기능이 </t>
        </r>
        <r>
          <rPr>
            <sz val="9"/>
            <color indexed="8"/>
            <rFont val="Tahoma"/>
            <family val="2"/>
          </rPr>
          <t>60%</t>
        </r>
        <r>
          <rPr>
            <sz val="9"/>
            <color indexed="8"/>
            <rFont val="돋움"/>
            <family val="3"/>
          </rPr>
          <t>이상일 때 이하의 특수 공격이 가능</t>
        </r>
        <r>
          <rPr>
            <sz val="9"/>
            <color indexed="8"/>
            <rFont val="Tahoma"/>
            <family val="2"/>
          </rPr>
          <t>.
&lt;</t>
        </r>
        <r>
          <rPr>
            <sz val="9"/>
            <color indexed="8"/>
            <rFont val="돋움"/>
            <family val="3"/>
          </rPr>
          <t>武道：サルト</t>
        </r>
        <r>
          <rPr>
            <sz val="9"/>
            <color indexed="8"/>
            <rFont val="Tahoma"/>
            <family val="2"/>
          </rPr>
          <t xml:space="preserve">&gt;
</t>
        </r>
        <r>
          <rPr>
            <sz val="9"/>
            <color indexed="8"/>
            <rFont val="돋움"/>
            <family val="3"/>
          </rPr>
          <t>상대를 휙 던진다</t>
        </r>
        <r>
          <rPr>
            <sz val="9"/>
            <color indexed="8"/>
            <rFont val="Tahoma"/>
            <family val="2"/>
          </rPr>
          <t>. &lt;</t>
        </r>
        <r>
          <rPr>
            <sz val="9"/>
            <color indexed="8"/>
            <rFont val="돋움"/>
            <family val="3"/>
          </rPr>
          <t>잡기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성공시만 사용 가능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대상은 </t>
        </r>
        <r>
          <rPr>
            <sz val="9"/>
            <color indexed="8"/>
            <rFont val="Tahoma"/>
            <family val="2"/>
          </rPr>
          <t>1D6+db</t>
        </r>
        <r>
          <rPr>
            <sz val="9"/>
            <color indexed="8"/>
            <rFont val="돋움"/>
            <family val="3"/>
          </rPr>
          <t>의 데미지를 받고 지면에 넘어져</t>
        </r>
        <r>
          <rPr>
            <sz val="9"/>
            <color indexed="8"/>
            <rFont val="Tahoma"/>
            <family val="2"/>
          </rPr>
          <t>[CON×5]</t>
        </r>
        <r>
          <rPr>
            <sz val="9"/>
            <color indexed="8"/>
            <rFont val="돋움"/>
            <family val="3"/>
          </rPr>
          <t>롤에 실패하면 녹아웃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당연하지만 대인 이외에는 사용할 수 없는 것이 많다</t>
        </r>
        <r>
          <rPr>
            <sz val="9"/>
            <color indexed="8"/>
            <rFont val="Tahoma"/>
            <family val="2"/>
          </rPr>
          <t>.
&lt;</t>
        </r>
        <r>
          <rPr>
            <sz val="9"/>
            <color indexed="8"/>
            <rFont val="돋움"/>
            <family val="3"/>
          </rPr>
          <t>武道：태클</t>
        </r>
        <r>
          <rPr>
            <sz val="9"/>
            <color indexed="8"/>
            <rFont val="Tahoma"/>
            <family val="2"/>
          </rPr>
          <t xml:space="preserve">&gt;
</t>
        </r>
        <r>
          <rPr>
            <sz val="9"/>
            <color indexed="8"/>
            <rFont val="돋움"/>
            <family val="3"/>
          </rPr>
          <t>대상으로 전력투구를 실시한다</t>
        </r>
        <r>
          <rPr>
            <sz val="9"/>
            <color indexed="8"/>
            <rFont val="Tahoma"/>
            <family val="2"/>
          </rPr>
          <t>.&lt;</t>
        </r>
        <r>
          <rPr>
            <sz val="9"/>
            <color indexed="8"/>
            <rFont val="돋움"/>
            <family val="3"/>
          </rPr>
          <t>박치기</t>
        </r>
        <r>
          <rPr>
            <sz val="9"/>
            <color indexed="8"/>
            <rFont val="Tahoma"/>
            <family val="2"/>
          </rPr>
          <t>&gt;</t>
        </r>
        <r>
          <rPr>
            <sz val="9"/>
            <color indexed="8"/>
            <rFont val="돋움"/>
            <family val="3"/>
          </rPr>
          <t>사용시만 사용 가능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대상으로 </t>
        </r>
        <r>
          <rPr>
            <sz val="9"/>
            <color indexed="8"/>
            <rFont val="Tahoma"/>
            <family val="2"/>
          </rPr>
          <t>1D4+db</t>
        </r>
        <r>
          <rPr>
            <sz val="9"/>
            <color indexed="8"/>
            <rFont val="돋움"/>
            <family val="3"/>
          </rPr>
          <t xml:space="preserve">의 데미지를 주어 </t>
        </r>
        <r>
          <rPr>
            <sz val="9"/>
            <color indexed="8"/>
            <rFont val="Tahoma"/>
            <family val="2"/>
          </rPr>
          <t xml:space="preserve">3 m </t>
        </r>
        <r>
          <rPr>
            <sz val="9"/>
            <color indexed="8"/>
            <rFont val="돋움"/>
            <family val="3"/>
          </rPr>
          <t>날려 버린다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날려 버려진 대상은</t>
        </r>
        <r>
          <rPr>
            <sz val="9"/>
            <color indexed="8"/>
            <rFont val="Tahoma"/>
            <family val="2"/>
          </rPr>
          <t>[DEX×5]</t>
        </r>
        <r>
          <rPr>
            <sz val="9"/>
            <color indexed="8"/>
            <rFont val="돋움"/>
            <family val="3"/>
          </rPr>
          <t>롤을 실시해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실패하면 넘어뜨려지며</t>
        </r>
        <r>
          <rPr>
            <sz val="9"/>
            <color indexed="8"/>
            <rFont val="Tahoma"/>
            <family val="2"/>
          </rPr>
          <t>, [CON×5]</t>
        </r>
        <r>
          <rPr>
            <sz val="9"/>
            <color indexed="8"/>
            <rFont val="돋움"/>
            <family val="3"/>
          </rPr>
          <t>굴림에 실패하면 녹아웃 된다</t>
        </r>
        <r>
          <rPr>
            <sz val="9"/>
            <color indexed="8"/>
            <rFont val="Tahoma"/>
            <family val="2"/>
          </rPr>
          <t>.
3 m</t>
        </r>
        <r>
          <rPr>
            <sz val="9"/>
            <color indexed="8"/>
            <rFont val="돋움"/>
            <family val="3"/>
          </rPr>
          <t>이내에 벽이 있으면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내던져 져 더욱 </t>
        </r>
        <r>
          <rPr>
            <sz val="9"/>
            <color indexed="8"/>
            <rFont val="Tahoma"/>
            <family val="2"/>
          </rPr>
          <t>1D4</t>
        </r>
        <r>
          <rPr>
            <sz val="9"/>
            <color indexed="8"/>
            <rFont val="돋움"/>
            <family val="3"/>
          </rPr>
          <t>의 추가 데미지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대상의 </t>
        </r>
        <r>
          <rPr>
            <sz val="9"/>
            <color indexed="8"/>
            <rFont val="Tahoma"/>
            <family val="2"/>
          </rPr>
          <t>SIZ</t>
        </r>
        <r>
          <rPr>
            <sz val="9"/>
            <color indexed="8"/>
            <rFont val="돋움"/>
            <family val="3"/>
          </rPr>
          <t xml:space="preserve">가 </t>
        </r>
        <r>
          <rPr>
            <sz val="9"/>
            <color indexed="8"/>
            <rFont val="Tahoma"/>
            <family val="2"/>
          </rPr>
          <t xml:space="preserve">18 </t>
        </r>
        <r>
          <rPr>
            <sz val="9"/>
            <color indexed="8"/>
            <rFont val="돋움"/>
            <family val="3"/>
          </rPr>
          <t>이하가 아니면 넉백은 발생하지 않는다</t>
        </r>
        <r>
          <rPr>
            <sz val="9"/>
            <color indexed="8"/>
            <rFont val="Tahoma"/>
            <family val="2"/>
          </rPr>
          <t>.</t>
        </r>
      </text>
    </comment>
    <comment ref="C1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압력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운동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자기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광학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방사능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및 그것에 관련된 현상에 대한 논리적인 이해력을 주는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아이디어를 테스트하기 위한 실험장치 등을 만드는 능력도 준다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지식의 정도는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시대에 따라서 다르다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실용적인 기계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예를 들면 자동차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는 물리학자의 영역은 아니지만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실험적인 기계라면 그 영역에 들어갈지도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경우는〈전자 공학〉이나〈기계 수리〉의 기능과 함께 이 기능이 사용될 것이다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원래는 어떤 종류의 환경의 아래에서의 식물 및 동물의 생활을 연구하는 학문이었다</t>
        </r>
        <r>
          <rPr>
            <sz val="9"/>
            <color indexed="8"/>
            <rFont val="Tahoma"/>
            <family val="2"/>
          </rPr>
          <t>.
19</t>
        </r>
        <r>
          <rPr>
            <sz val="9"/>
            <color indexed="8"/>
            <rFont val="돋움"/>
            <family val="3"/>
          </rPr>
          <t>세기가 될 때까지는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학문은 수많은 연구 분야로 나누어져 있었다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여기에서는 하나의 게임의 기능으로서 농민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아마추어 등의 지식이나 개인적인 관찰 결과 등을 나타내는 기능이 되어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일반적인 의미로의 동식물의 종을 판별할 수 있거나 동식물의 습관이나 환경을 알 수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종에 있어서 무엇이 중요한가를 추측할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박물학의 지식은 정확할 수도 부정확할 수도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그것은 기호라든지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판단력이라든지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전통이라든지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열정의 영역이다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나비의 콜렉션을 봐 정말로 내용적으로 훌륭한 콜렉션인가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전시의 방법이 훌륭한 것뿐인가를 판단할 수 있다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술집의 싸움에 없으면 안 되는 맨손의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〈박치기〉는 상대의 배에 박는 것이 많지만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외 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관자놀이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정수리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턱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후두부 등에 맞히기도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사람이 붐비는 중에도 실시할 수 있는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〈박치기〉는 놀라울 정도 재빠르게 실시할 수 있는 공격이며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상대의 전의를 잃게 할 만큼 강렬한 것이기도 하다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〈박치기〉로 상대의 공격을 〈흘리기〉할  수 없지만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〈무술〉로〈박치기〉의 위력를 높일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기능에는 녹아웃의 룰이 적용된다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사타구니를 직접 노린 발차기든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공수도 스타일의 우아한 날아차기든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마루에 누운 형태로부터의 양 다리에 의한 발차기든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맞으면 반드시 데미지를 주는 강력한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〈발차기〉은 〈흘리기〉에 사용할 수도 있는 기능이며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 xml:space="preserve">〈무술〉에 의해서 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효과를 높이는 것도 가능하다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특수한 상황의 경우 이외에는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〈발차기〉에는 녹아웃의 룰은 적용되지 않는다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관계가 있는 법률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판례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법적 공작 수단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재판 수속등의 지식을 탐색자가 어느 정도 가지고 있는지를 나타내는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본직이 변호사가 되면 그런 것에 통달하게 되고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행정관청에도 통하게 되겠지만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변호사가 되려면 긴 세월에 걸쳐서 어려운 적용이 요구된다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또〈신용〉치가 높은 것이 필수 조건이 된다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변호사만큼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탐색자에게 나타나기 십상인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이상한 행동에 의해서 상처가 나 버리는 직업은 없을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미국에 있어서는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변호사를 개업하려면 특정의 주의 주법조교회</t>
        </r>
        <r>
          <rPr>
            <sz val="9"/>
            <color indexed="8"/>
            <rFont val="Tahoma"/>
            <family val="2"/>
          </rPr>
          <t>(State Bar)</t>
        </r>
        <r>
          <rPr>
            <sz val="9"/>
            <color indexed="8"/>
            <rFont val="돋움"/>
            <family val="3"/>
          </rPr>
          <t>에 의한 인가가 필요하다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외국에 있는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성공율이 반이 된다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다만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탐색자가 그 나라의 법률을</t>
        </r>
        <r>
          <rPr>
            <sz val="9"/>
            <color indexed="8"/>
            <rFont val="Tahoma"/>
            <family val="2"/>
          </rPr>
          <t>[30</t>
        </r>
        <r>
          <rPr>
            <sz val="9"/>
            <color indexed="8"/>
            <rFont val="돋움"/>
            <family val="3"/>
          </rPr>
          <t>－</t>
        </r>
        <r>
          <rPr>
            <sz val="9"/>
            <color indexed="8"/>
            <rFont val="Tahoma"/>
            <family val="2"/>
          </rPr>
          <t>INT]</t>
        </r>
        <r>
          <rPr>
            <sz val="9"/>
            <color indexed="8"/>
            <rFont val="돋움"/>
            <family val="3"/>
          </rPr>
          <t>개월 배웠을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반으로 하지 않아도 상관없다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자태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의상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목소리등을 바꾸고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다른 인물 혹은 다른 종류의 인간 으로 가장하는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무대 화장을 베풀면 더 효과적일지도 모른다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조명이 어두우면 물론 도움이 될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자신과는 성별이 다른 인물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연령이나 몸의 크기가 다른 인물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이야기하는 언어가 다른 인물에게 변장했을 때에는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의심 될 가능성이 높아진다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어느 종류의 인간이라고 하는 것이 아니라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어느 특정의 인물에게 변장하는 경우에는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〈변장〉의 기능치를 반 해야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어느 특정의 인물을 가장해 간파 되지 않기 위해서는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멀리서 보여지는 것이 무난하다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
변장하고 있는 사람을 본 사람이〈탐색〉혹은〈심리학〉의 굴림에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의혹을 가질지도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변장하고 있는 캐릭터의 플레이어가〈구슬림〉굴림에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어느 쪽의 기능의 성공률도 </t>
        </r>
        <r>
          <rPr>
            <sz val="9"/>
            <color indexed="8"/>
            <rFont val="Tahoma"/>
            <family val="2"/>
          </rPr>
          <t>10%</t>
        </r>
        <r>
          <rPr>
            <sz val="9"/>
            <color indexed="8"/>
            <rFont val="돋움"/>
            <family val="3"/>
          </rPr>
          <t>낮아진다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
굴림의 결과를 설명하는 것은 </t>
        </r>
        <r>
          <rPr>
            <sz val="9"/>
            <color indexed="8"/>
            <rFont val="Tahoma"/>
            <family val="2"/>
          </rPr>
          <t>KP</t>
        </r>
        <r>
          <rPr>
            <sz val="9"/>
            <color indexed="8"/>
            <rFont val="돋움"/>
            <family val="3"/>
          </rPr>
          <t>의 역할이지만</t>
        </r>
        <r>
          <rPr>
            <sz val="9"/>
            <color indexed="8"/>
            <rFont val="Tahoma"/>
            <family val="2"/>
          </rPr>
          <t>, 1D100</t>
        </r>
        <r>
          <rPr>
            <sz val="9"/>
            <color indexed="8"/>
            <rFont val="돋움"/>
            <family val="3"/>
          </rPr>
          <t>의 결과가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작은 눈으로〈변장〉에 성공했을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변장한 캐릭터가 상대가 납득하는 명령을 내리는 능력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친한 사람들로부터마저도 간파해지지 않은 능력을 주어도 괜찮을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〈변장〉의 롤에 실패했을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가장하고 있는 인물에게는 맞지 않는 행동이나 표정을 했는데 눈치 채여 버리게 된다</t>
        </r>
        <r>
          <rPr>
            <sz val="9"/>
            <color indexed="8"/>
            <rFont val="Tahoma"/>
            <family val="2"/>
          </rPr>
          <t>.
90</t>
        </r>
        <r>
          <rPr>
            <sz val="9"/>
            <color indexed="8"/>
            <rFont val="돋움"/>
            <family val="3"/>
          </rPr>
          <t xml:space="preserve">에서 </t>
        </r>
        <r>
          <rPr>
            <sz val="9"/>
            <color indexed="8"/>
            <rFont val="Tahoma"/>
            <family val="2"/>
          </rPr>
          <t>100</t>
        </r>
        <r>
          <rPr>
            <sz val="9"/>
            <color indexed="8"/>
            <rFont val="돋움"/>
            <family val="3"/>
          </rPr>
          <t>이라고 한 큰 눈으로 실패했을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상대에게 이렇게 말해질 것이다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「이 새끼가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어디서 약을 팔아</t>
        </r>
        <r>
          <rPr>
            <sz val="9"/>
            <color indexed="8"/>
            <rFont val="Tahoma"/>
            <family val="2"/>
          </rPr>
          <t>?!</t>
        </r>
        <r>
          <rPr>
            <sz val="9"/>
            <color indexed="8"/>
            <rFont val="돋움"/>
            <family val="3"/>
          </rPr>
          <t xml:space="preserve">」 </t>
        </r>
      </text>
    </comment>
    <comment ref="C2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정지한 사진에도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동영상에도 적용되는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뚜렷한 한 사진을 찍을 수 있고 그것을 잘 현상 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반쯤 숨은 것처럼 되어 있는 것의 세부를 잘 찍을 수 있을지도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기능에 실패했다고 하는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초첨이 맞지 않거나 찍고 싶었던 것이 찍히지 않았다고 하는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현대로는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기능은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비디오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카메라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비디오 재생장치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디지털 사진에도 적용된다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기능은 산탄총이라면 어떤 총이라도 사용할 수 있는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산탄은 퍼지는 형태로 날아가므로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거리가 멀어져도 명중율은 변하지 않다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그러나 주는 데미지는 바뀐다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사정 </t>
        </r>
        <r>
          <rPr>
            <sz val="9"/>
            <color indexed="8"/>
            <rFont val="Tahoma"/>
            <family val="2"/>
          </rPr>
          <t>10~20m</t>
        </r>
        <r>
          <rPr>
            <sz val="9"/>
            <color indexed="8"/>
            <rFont val="돋움"/>
            <family val="3"/>
          </rPr>
          <t>에서는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근처에 있는 </t>
        </r>
        <r>
          <rPr>
            <sz val="9"/>
            <color indexed="8"/>
            <rFont val="Tahoma"/>
            <family val="2"/>
          </rPr>
          <t>1D3</t>
        </r>
        <r>
          <rPr>
            <sz val="9"/>
            <color indexed="8"/>
            <rFont val="돋움"/>
            <family val="3"/>
          </rPr>
          <t xml:space="preserve">인의 대상이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발씩 총격당한다</t>
        </r>
        <r>
          <rPr>
            <sz val="9"/>
            <color indexed="8"/>
            <rFont val="Tahoma"/>
            <family val="2"/>
          </rPr>
          <t>.
20~50m</t>
        </r>
        <r>
          <rPr>
            <sz val="9"/>
            <color indexed="8"/>
            <rFont val="돋움"/>
            <family val="3"/>
          </rPr>
          <t>에서는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근처에 있는 </t>
        </r>
        <r>
          <rPr>
            <sz val="9"/>
            <color indexed="8"/>
            <rFont val="Tahoma"/>
            <family val="2"/>
          </rPr>
          <t>1D6</t>
        </r>
        <r>
          <rPr>
            <sz val="9"/>
            <color indexed="8"/>
            <rFont val="돋움"/>
            <family val="3"/>
          </rPr>
          <t xml:space="preserve">인이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발씩 총격당한다</t>
        </r>
        <r>
          <rPr>
            <sz val="9"/>
            <color indexed="8"/>
            <rFont val="Tahoma"/>
            <family val="2"/>
          </rPr>
          <t>.
1</t>
        </r>
        <r>
          <rPr>
            <sz val="9"/>
            <color indexed="8"/>
            <rFont val="돋움"/>
            <family val="3"/>
          </rPr>
          <t>발로 함께 총격당하는 만큼 가까이 있었는지 어떠했는지는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가 결정한다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
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련식의 산탄총은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눈에 띄지 않게하기 위해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운반에 편리하게 총신을 잘라 떨어트렸다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미국에서는 총신을 잘라 떨어뜨린 총은 </t>
        </r>
        <r>
          <rPr>
            <sz val="9"/>
            <color indexed="8"/>
            <rFont val="Tahoma"/>
            <family val="2"/>
          </rPr>
          <t>1920</t>
        </r>
        <r>
          <rPr>
            <sz val="9"/>
            <color indexed="8"/>
            <rFont val="돋움"/>
            <family val="3"/>
          </rPr>
          <t>년대까지는 위법한 것이 되고 있었다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　
라이플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슬러그을 쏠 경우에는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〈라이플〉의 기능을 사용한다</t>
        </r>
        <r>
          <rPr>
            <sz val="9"/>
            <color indexed="8"/>
            <rFont val="Tahoma"/>
            <family val="2"/>
          </rPr>
          <t>.
KP</t>
        </r>
        <r>
          <rPr>
            <sz val="9"/>
            <color indexed="8"/>
            <rFont val="돋움"/>
            <family val="3"/>
          </rPr>
          <t xml:space="preserve">의 옵션으로서〈라이플〉과〈산탄총〉의 기능을 조합해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개의 기능으로 해도 상관없다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산탄과 슬러그라고 하는 차이가 있을 뿐이기 때문이다</t>
        </r>
        <r>
          <rPr>
            <sz val="9"/>
            <color indexed="8"/>
            <rFont val="Tahoma"/>
            <family val="2"/>
          </rPr>
          <t>.</t>
        </r>
      </text>
    </comment>
    <comment ref="C2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생물에 관한 과학이다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식물학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세포학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생태학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유전학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조직학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미생물학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생리학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동물 학등이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탐색자의 이해도는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플레이 하는 시대로의 이해도를 나타낸다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사용하는 것에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무서운 크툴루 신화의 세균에 대한 백신을 개발한다라고 하는 일도 할 수 있을지도 모르고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밀림의 식물의 환각 성분을 분리할 수 있을지도 모른다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머신 피스톨이나 서브 머신건으로 사격하는 경우에 사용하는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스콜피온과 같은 현대의 머신 피스톨은 너무 작기 때문에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그러한 것을 단사 하는 경우에는〈사격〉의 기능을 사용해야 할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덧붙여 </t>
        </r>
        <r>
          <rPr>
            <sz val="9"/>
            <color indexed="8"/>
            <rFont val="Tahoma"/>
            <family val="2"/>
          </rPr>
          <t>1880</t>
        </r>
        <r>
          <rPr>
            <sz val="9"/>
            <color indexed="8"/>
            <rFont val="돋움"/>
            <family val="3"/>
          </rPr>
          <t>년대에는 서브 머신건은 존재하지 않는다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2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대상에게 특정의 생각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개념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신념을 제대로 납득시키고 싶을 때에 사용하는 기능이다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〈구슬림〉과 같이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〈설득〉도 진실이나 사실에는 관계없이 이용할 수 있다</t>
        </r>
        <r>
          <rPr>
            <sz val="9"/>
            <color indexed="8"/>
            <rFont val="Tahoma"/>
            <family val="2"/>
          </rPr>
          <t xml:space="preserve">).
</t>
        </r>
        <r>
          <rPr>
            <sz val="9"/>
            <color indexed="8"/>
            <rFont val="돋움"/>
            <family val="3"/>
          </rPr>
          <t>그러나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〈구슬림〉과 다른 것은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〈설득〉의 효과는 무기한적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잠정적으로 계속 되는 것이다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때로는 몇 년이나 계속 될지도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무엇인가의 사건이나 다른〈설득〉으로 인해 상대가 다른 방향으로 생각을 향할 때까지 계속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〈설득〉을 성공시켜 적용시키기 위해서는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>시간부터 몇일의 시간이 걸린다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어느 정도의 시간이 걸릴까는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설득하려고 하는 내용에 따른다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물이나 다른 액체 안에서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떠올라 한 쪽으로 이동하는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〈수영〉의 굴림이 필요하게 되는 것은 위기나 위험이 있을 때만으로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그런지 어떤지는 </t>
        </r>
        <r>
          <rPr>
            <sz val="9"/>
            <color indexed="8"/>
            <rFont val="Tahoma"/>
            <family val="2"/>
          </rPr>
          <t>KP</t>
        </r>
        <r>
          <rPr>
            <sz val="9"/>
            <color indexed="8"/>
            <rFont val="돋움"/>
            <family val="3"/>
          </rPr>
          <t>가 결정한다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〈수영〉의 굴림에 실패하면</t>
        </r>
        <r>
          <rPr>
            <sz val="9"/>
            <color indexed="8"/>
            <rFont val="Tahoma"/>
            <family val="2"/>
          </rPr>
          <t>,"</t>
        </r>
        <r>
          <rPr>
            <sz val="9"/>
            <color indexed="8"/>
            <rFont val="돋움"/>
            <family val="3"/>
          </rPr>
          <t>익사</t>
        </r>
        <r>
          <rPr>
            <sz val="9"/>
            <color indexed="8"/>
            <rFont val="Tahoma"/>
            <family val="2"/>
          </rPr>
          <t>"</t>
        </r>
        <r>
          <rPr>
            <sz val="9"/>
            <color indexed="8"/>
            <rFont val="돋움"/>
            <family val="3"/>
          </rPr>
          <t>의 룰에 따라서 질식해 나간다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빠진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각 라운드에〈수영〉의 굴림을 시도할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수면에 나와 호흡할 수 있다</t>
        </r>
        <r>
          <rPr>
            <sz val="9"/>
            <color indexed="8"/>
            <rFont val="Tahoma"/>
            <family val="2"/>
          </rPr>
          <t>.
2</t>
        </r>
        <r>
          <rPr>
            <sz val="9"/>
            <color indexed="8"/>
            <rFont val="돋움"/>
            <family val="3"/>
          </rPr>
          <t>번째의 성공으로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물속을 이동하기 시작할 수 있다</t>
        </r>
        <r>
          <rPr>
            <sz val="9"/>
            <color indexed="8"/>
            <rFont val="Tahoma"/>
            <family val="2"/>
          </rPr>
          <t>.
2</t>
        </r>
        <r>
          <rPr>
            <sz val="9"/>
            <color indexed="8"/>
            <rFont val="돋움"/>
            <family val="3"/>
          </rPr>
          <t>번째의〈수영〉굴림에 실패하면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다시 빠지기 시작한다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〈숨기기〉와는 반대로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〈숨기〉는 모습을 찾아낼 수 있어도 어쩔 수 없는 듯한 위치에 있는 사람이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발견되지 않게 하는 능력이다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추적을 피하는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감시나 경비원의 눈으로부터 피하는 경우로 한정한다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기능의 사용자는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일시적으로 그 배후에 몸을 감추기 위한 것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관목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진한 그림자등을 선택한다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그러한 물건은 실제로 존재하는 것이 아니면 안된다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감시되고 있는 범위내에서 만나도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숨으면서 이동할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이동에 성공하려면 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〈숨기〉의 기능치를 반으로 한 굴림에 성공하지 않으면 안 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〈숨기〉와 이름은 비슷하지만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이것은 물건을 사람에게 발견되지 않게 잘 숨기는 기능이며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〈숨기〉와는 다르다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단수 혹은 복수의 물건을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기왓조각과 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옷감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다른 시야를 멀리하는 재료로 가리거나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환영을 내는 재료로 속이거나 비밀의 패널이라든지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가짜의 골방을 만들거나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그 물건의 특징을 숨기기 위해서 페인트를 발라 외관을 속이는 일도 포함된다</t>
        </r>
        <r>
          <rPr>
            <sz val="9"/>
            <color indexed="8"/>
            <rFont val="Tahoma"/>
            <family val="2"/>
          </rPr>
          <t xml:space="preserve">. 
</t>
        </r>
      </text>
    </comment>
    <comment ref="D3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인간조차도 숨길 수 있을 수 있지만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주의를 기울이면 빨리 알아차리는는 속임 정도 밖에 할 수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물건이 크면 큰 만큼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숨기는 것이 비약적으로 어려워진다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코끼리보다 큰 것을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>명의 인간이 숨기는 것은 할 수 없다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그룹으로 협력하면 숨길 수 있을지도 모르지만</t>
        </r>
        <r>
          <rPr>
            <sz val="9"/>
            <color indexed="8"/>
            <rFont val="Tahoma"/>
            <family val="2"/>
          </rPr>
          <t xml:space="preserve">...
</t>
        </r>
        <r>
          <rPr>
            <sz val="9"/>
            <color indexed="8"/>
            <rFont val="돋움"/>
            <family val="3"/>
          </rPr>
          <t>〈숨기〉의 항도 보고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〈숨기기〉와 비교해 보면 좋다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승용마 혹은 당나귀 혹은 노새를 타는 경우를 상정한 기능이다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낙타를 타는 경우도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성공율을 낮게 해 적용할 수 있을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기능으로 올라타는 동물에 관한 기본적인 방법이나 타기 위한 도구의 지식도 얻을 수 있어 말을 질주 시키는 방법이나 지형의 나쁜 장소에서 어떻게 취급하면 좋을지도 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
승용마가 갑자기 서거나 채이는 등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생각치 못한 행위를 했을 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탐색자가 떨어지지 않고 타 있을 수 있는 성공율은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탐색자의〈승마〉의 기능치와 같은 값이다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탐색자가 타고 있던 말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당나귀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노새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에서 떨어졌을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이유가 말이 부서지거나 넘어지거나 죽은 탓인지든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〈승마〉굴림에 실패한 탓인지든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탐색자는 </t>
        </r>
        <r>
          <rPr>
            <sz val="9"/>
            <color indexed="8"/>
            <rFont val="Tahoma"/>
            <family val="2"/>
          </rPr>
          <t>1D6</t>
        </r>
        <r>
          <rPr>
            <sz val="9"/>
            <color indexed="8"/>
            <rFont val="돋움"/>
            <family val="3"/>
          </rPr>
          <t xml:space="preserve">포인트의 </t>
        </r>
        <r>
          <rPr>
            <sz val="9"/>
            <color indexed="8"/>
            <rFont val="Tahoma"/>
            <family val="2"/>
          </rPr>
          <t>HP</t>
        </r>
        <r>
          <rPr>
            <sz val="9"/>
            <color indexed="8"/>
            <rFont val="돋움"/>
            <family val="3"/>
          </rPr>
          <t>를 잃는다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그러나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〈도약〉롤에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중 </t>
        </r>
        <r>
          <rPr>
            <sz val="9"/>
            <color indexed="8"/>
            <rFont val="Tahoma"/>
            <family val="2"/>
          </rPr>
          <t>1 D6</t>
        </r>
        <r>
          <rPr>
            <sz val="9"/>
            <color indexed="8"/>
            <rFont val="돋움"/>
            <family val="3"/>
          </rPr>
          <t>포인트를 경감할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
동물을 타고 있을 때 무기를 효과적으로 사용하기 위해서는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무기의 기능과〈승마〉기능 어느쪽이나 </t>
        </r>
        <r>
          <rPr>
            <sz val="9"/>
            <color indexed="8"/>
            <rFont val="Tahoma"/>
            <family val="2"/>
          </rPr>
          <t>50%</t>
        </r>
        <r>
          <rPr>
            <sz val="9"/>
            <color indexed="8"/>
            <rFont val="돋움"/>
            <family val="3"/>
          </rPr>
          <t>보다 높지 않으면 안 된다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키퍼는 상황에 따라 수치를 수정해도 상관없다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좁은 의미로 말하면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탐색자가 어느 정도 풍부하고 자신으로 가득 차 보이는가 하는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사람의 호의를 믿지 않으면 안 될 때나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은행이나 회사로부터 돈을 빌리고 싶은 듯한 때에 사용할 수 있는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 어려운 체크를 빠져 나가지 않으면 안 되는 경우나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신용장과 같은 것이 필요한데 허세로 밀고 나가지 않으면 안 되는 듯한 경우에도 사용한다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
예를 들면 에드워드조 시대</t>
        </r>
        <r>
          <rPr>
            <sz val="9"/>
            <color indexed="8"/>
            <rFont val="Tahoma"/>
            <family val="2"/>
          </rPr>
          <t xml:space="preserve">(20 </t>
        </r>
        <r>
          <rPr>
            <sz val="9"/>
            <color indexed="8"/>
            <rFont val="돋움"/>
            <family val="3"/>
          </rPr>
          <t>세기 초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의 영국과 같이 작은 마을 혹은 좁은 사회속에서는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서로가 모두 아는 사이이다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그런 곳에서는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〈신용〉은 경제적인 가치 뿐만이 아니라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인격적인 평가의 지표나 되는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스캔들이나 그 인물의 행동이〈신용〉치를 크게 증감하는 원인이 되어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돈을 많이 모아 두었다든가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돈을 잃어 버렸다는 등이라고 하는 것은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〈신용〉치에는 굉장한 변화를 주지 않는지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전혀 영향을 주지 않는 경우마저 있다</t>
        </r>
        <r>
          <rPr>
            <sz val="9"/>
            <color indexed="8"/>
            <rFont val="Tahoma"/>
            <family val="2"/>
          </rPr>
          <t>.
KP</t>
        </r>
        <r>
          <rPr>
            <sz val="9"/>
            <color indexed="8"/>
            <rFont val="돋움"/>
            <family val="3"/>
          </rPr>
          <t>는 상황에 맞게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캐릭터에게 그러한 구별을 확실히 하도록하면 좋을 것이다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모든 사람에게 잘 알려져 있는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인간을 관찰해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인간의 동기나 성격등을 찾기 위한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일반적으로는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기능의 굴림은 기능의 사용자가 아니고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가 실시하여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결과는 비밀로 해 둔다</t>
        </r>
        <r>
          <rPr>
            <sz val="9"/>
            <color indexed="8"/>
            <rFont val="Tahoma"/>
            <family val="2"/>
          </rPr>
          <t>.
KP</t>
        </r>
        <r>
          <rPr>
            <sz val="9"/>
            <color indexed="8"/>
            <rFont val="돋움"/>
            <family val="3"/>
          </rPr>
          <t>는 기능의 사용자가 이 기능에 의해서 얻는 정보만을 전한다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정보가 진실한 경우도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거짓정보인 경우도 있겠지만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는 그대로 전한다</t>
        </r>
        <r>
          <rPr>
            <sz val="9"/>
            <color indexed="8"/>
            <rFont val="Tahoma"/>
            <family val="2"/>
          </rPr>
          <t>.
PL</t>
        </r>
        <r>
          <rPr>
            <sz val="9"/>
            <color indexed="8"/>
            <rFont val="돋움"/>
            <family val="3"/>
          </rPr>
          <t>은 이 기능으로 상대의 교묘한 속임을 간파할 수 있다고 기대해서는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그것이 가능한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상대를 흔들리게 할 수 있었을 경우 뿐이다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넓은 범위의 약물을 식별해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조제하며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경우에 따라서는 투여할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자연의 약물이라도 인공적인 약물이라도 상관없다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약의 부작용을 이해하여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약이 바람직하지 않은 경우도 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 독물이나 해독제에 관한 실용적 지식을 가지고 있고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독에 중독 된 사람에 대해서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〈약학〉의 기능을 응급 처치로서 사용할 수 생긴다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그러나 이 기능에서는 병의 진단을 하는 능력은 얻을 수 없다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약을 처방하는 자격도 얻을 수 없다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하자 하는 것에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있는 나라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지역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인물이 가지고 있는 의미를 무엇인가의 관련으로 생각해 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특별히 애매한 사실을 생각해 내지 않으면 안 되는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성공률은 낮아진다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〈역사〉롤에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옛날은 보통으로 볼 수 있었지만 지금은 거의 알려지지 않게 되어 있는 도구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생각등을 식별할 수 있다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탐색자가 소리를 듣고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소리의 의미를 해석하여 이해하는 능력을 나타낸다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중에는 엿들은 회화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닫혀진 문 넘어의 알아 듣기 어려운 회화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찻집안에서 속삭여진 말 등도 포함된다</t>
        </r>
        <r>
          <rPr>
            <sz val="9"/>
            <color indexed="8"/>
            <rFont val="Tahoma"/>
            <family val="2"/>
          </rPr>
          <t>.
KP</t>
        </r>
        <r>
          <rPr>
            <sz val="9"/>
            <color indexed="8"/>
            <rFont val="돋움"/>
            <family val="3"/>
          </rPr>
          <t>는 지금부터 일어날 만남의 징조로서 이 기능을 사용해도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당신의 탐색자는 작은 가지가 꺾어지는 그 소리를 깨달았는가</t>
        </r>
        <r>
          <rPr>
            <sz val="9"/>
            <color indexed="8"/>
            <rFont val="Tahoma"/>
            <family val="2"/>
          </rPr>
          <t xml:space="preserve">?
</t>
        </r>
        <r>
          <rPr>
            <sz val="9"/>
            <color indexed="8"/>
            <rFont val="돋움"/>
            <family val="3"/>
          </rPr>
          <t>확대 해석을 하면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〈엿듣기〉의 수치가 높은 것은 전반적으로 날카로운 지각을 갖는다고 하는 것일지도 모른다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3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납득할 수 있는 가격으로 물건을 사기 위한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우선 자신이 그 물건을 얼마에 사고 싶은지를 선언하지 않으면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가격과 요구된 가격과의 차이 </t>
        </r>
        <r>
          <rPr>
            <sz val="9"/>
            <color indexed="8"/>
            <rFont val="Tahoma"/>
            <family val="2"/>
          </rPr>
          <t>2%</t>
        </r>
        <r>
          <rPr>
            <sz val="9"/>
            <color indexed="8"/>
            <rFont val="돋움"/>
            <family val="3"/>
          </rPr>
          <t>마다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 xml:space="preserve">〈에누리〉의 기능치로부터 </t>
        </r>
        <r>
          <rPr>
            <sz val="9"/>
            <color indexed="8"/>
            <rFont val="Tahoma"/>
            <family val="2"/>
          </rPr>
          <t>1%</t>
        </r>
        <r>
          <rPr>
            <sz val="9"/>
            <color indexed="8"/>
            <rFont val="돋움"/>
            <family val="3"/>
          </rPr>
          <t>를 빼며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탐색자가 아무리 잘 깎았다고 해도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판매자는 자신이 손해 볼 때까지 깎아 줄리는 없을 것이다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키퍼는 남몰래 최저치를 결정해 두는 것이 보통이다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　
실제로 물건을 사는 경우가 아니어도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가치를 교환하는 경우에는 이 기능을 사용할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이〈에누리〉기능은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 xml:space="preserve">〈신용〉이나〈구슬림〉혹은〈설득〉의 기능과의 </t>
        </r>
        <r>
          <rPr>
            <sz val="9"/>
            <color indexed="8"/>
            <rFont val="Tahoma"/>
            <family val="2"/>
          </rPr>
          <t>"</t>
        </r>
        <r>
          <rPr>
            <sz val="9"/>
            <color indexed="8"/>
            <rFont val="돋움"/>
            <family val="3"/>
          </rPr>
          <t>편성 굴림</t>
        </r>
        <r>
          <rPr>
            <sz val="9"/>
            <color indexed="8"/>
            <rFont val="Tahoma"/>
            <family val="2"/>
          </rPr>
          <t>"</t>
        </r>
        <r>
          <rPr>
            <sz val="9"/>
            <color indexed="8"/>
            <rFont val="돋움"/>
            <family val="3"/>
          </rPr>
          <t>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깎기 위한 도움이 될지도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단순한〈에누리〉는 그저 몇분으로 끝나지만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복잡한 계약 등에 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몇주간이나 걸리는 일이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그런 계약의 경우에는〈에누리〉와〈법률〉을 조합하면 좋을지도 모른다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4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노래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혹은 </t>
        </r>
        <r>
          <rPr>
            <sz val="9"/>
            <color indexed="8"/>
            <rFont val="Tahoma"/>
            <family val="2"/>
          </rPr>
          <t xml:space="preserve">1 </t>
        </r>
        <r>
          <rPr>
            <sz val="9"/>
            <color indexed="8"/>
            <rFont val="돋움"/>
            <family val="3"/>
          </rPr>
          <t>종류의 악기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회화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요리 등의 전문 분야로 나누어져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즉 문학 이외의 예술로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창조적인 인간이 생애를 들여 수련에 매진하는 예술이다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작품 혹은 퍼포먼스는 사람들에게 환영받고 만족을 준다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실패하면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삑사리가 났거나 어떤 인상도 주지 못했다고 하는 것이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러브 크래프트의 세계의 예술가들은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전통적인 예술에 종사하고 있는 사람들뿐이지만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는 「예술」이라고 하는 말을 더 넓은 의미에 받아도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어디에서 어디까지가〈예술〉이며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어디서부터가〈제작〉이 되는지는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에 따라서 다를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 시트에는 이 기능의 내용을 적기 위한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빈 공간이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단지 예술이라고 하는 것이 아니라</t>
        </r>
        <r>
          <rPr>
            <sz val="9"/>
            <color indexed="8"/>
            <rFont val="Tahoma"/>
            <family val="2"/>
          </rPr>
          <t>, PL</t>
        </r>
        <r>
          <rPr>
            <sz val="9"/>
            <color indexed="8"/>
            <rFont val="돋움"/>
            <family val="3"/>
          </rPr>
          <t>은 예술의 형태나 방법도 지정해야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예를 들면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오페라 가수라든지 유화 그리기라고 하는 식이다</t>
        </r>
        <r>
          <rPr>
            <sz val="9"/>
            <color indexed="8"/>
            <rFont val="Tahoma"/>
            <family val="2"/>
          </rPr>
          <t>.</t>
        </r>
      </text>
    </comment>
    <comment ref="C4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오컬트와 관련있는 소도구라든지 말이라든지 개념을 만나면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그것이 어떤 것인지 알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 마도서나 오컬트의 암호 등을 보면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그것이 그렇다라고 하는 것을 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오컬트를 잘 아는 사람은 비밀의 지식을 가지는 일족을 잘 알고 있을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그러한 일족은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이집트나 수메르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르네상스 시대의 서구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아시아나 아프리카 등 각지에서 각 일족의 비밀의 지식을 대대로 전했기 때문이다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D4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오컬트 책을 이해하면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오컬트의 기능치가 오를지도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〈오컬트〉의 기능은 크툴루 신화의 주문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책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마술등에는 적용되지 않지만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그레이트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올드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원의 숭배자는 보통 오컬트의 개념도 도입하고 있는 경우가 많기 때문에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기능이 도움이 될지도 모르다</t>
        </r>
        <r>
          <rPr>
            <sz val="9"/>
            <color indexed="8"/>
            <rFont val="Tahoma"/>
            <family val="2"/>
          </rPr>
          <t>.</t>
        </r>
      </text>
    </comment>
    <comment ref="C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가지는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굴림 없이 승용차 혹은 경트럭의 운전을 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평범한 조작을 할 수 있으며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통상의 차량의 문제가 일어났을 경우에는 해결할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추격자를 뿌리치려고 하거나 반대로 누군가를 추적하려고 하는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쫓는 편과 쫓기는 편이〈운전〉의 굴림을 실시하게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한 쪽이 성공하고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다른 한 쪽이 실패할 때까지 실시하는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더 복잡한 차 추적신의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선택 룰인 </t>
        </r>
        <r>
          <rPr>
            <sz val="9"/>
            <color indexed="8"/>
            <rFont val="Tahoma"/>
            <family val="2"/>
          </rPr>
          <t>"</t>
        </r>
        <r>
          <rPr>
            <sz val="9"/>
            <color indexed="8"/>
            <rFont val="돋움"/>
            <family val="3"/>
          </rPr>
          <t>차 추적신의 룰</t>
        </r>
        <r>
          <rPr>
            <sz val="9"/>
            <color indexed="8"/>
            <rFont val="Tahoma"/>
            <family val="2"/>
          </rPr>
          <t>"</t>
        </r>
        <r>
          <rPr>
            <sz val="9"/>
            <color indexed="8"/>
            <rFont val="돋움"/>
            <family val="3"/>
          </rPr>
          <t>을 참조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위험한 운전을 하는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언제라도〈운전〉의 굴림이 필요하게 된다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대형의 자동차나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특수한 차량을 운전할 때는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 xml:space="preserve">〈운전〉이나〈중장비 조작〉을 </t>
        </r>
        <r>
          <rPr>
            <sz val="9"/>
            <color indexed="8"/>
            <rFont val="Tahoma"/>
            <family val="2"/>
          </rPr>
          <t>KP</t>
        </r>
        <r>
          <rPr>
            <sz val="9"/>
            <color indexed="8"/>
            <rFont val="돋움"/>
            <family val="3"/>
          </rPr>
          <t>의 재량으로 사용하기로 해도 괜찮다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D4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1890</t>
        </r>
        <r>
          <rPr>
            <sz val="9"/>
            <color indexed="8"/>
            <rFont val="돋움"/>
            <family val="3"/>
          </rPr>
          <t>년대로는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기능은 마차의〈운전〉을 나타내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같은 효과와 위험성을 가지고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경우의 마차는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>마리의 경장 사륜 마차나 이륜 마차</t>
        </r>
        <r>
          <rPr>
            <sz val="9"/>
            <color indexed="8"/>
            <rFont val="Tahoma"/>
            <family val="2"/>
          </rPr>
          <t>, 2</t>
        </r>
        <r>
          <rPr>
            <sz val="9"/>
            <color indexed="8"/>
            <rFont val="돋움"/>
            <family val="3"/>
          </rPr>
          <t xml:space="preserve">마리 혹은 </t>
        </r>
        <r>
          <rPr>
            <sz val="9"/>
            <color indexed="8"/>
            <rFont val="Tahoma"/>
            <family val="2"/>
          </rPr>
          <t>4</t>
        </r>
        <r>
          <rPr>
            <sz val="9"/>
            <color indexed="8"/>
            <rFont val="돋움"/>
            <family val="3"/>
          </rPr>
          <t>마리의 짐마차나 대형 사륜 마차 등이다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시대의 캐릭터이면서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〈운전〉의 기능을 갖고 싶은 사람은</t>
        </r>
        <r>
          <rPr>
            <sz val="9"/>
            <color indexed="8"/>
            <rFont val="Tahoma"/>
            <family val="2"/>
          </rPr>
          <t>, 1%</t>
        </r>
        <r>
          <rPr>
            <sz val="9"/>
            <color indexed="8"/>
            <rFont val="돋움"/>
            <family val="3"/>
          </rPr>
          <t>부터 스타트한다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더 앞으로의 시대의 탐색자가 마차의〈운전〉의 기능을 갖고 싶은 경우에도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역시 </t>
        </r>
        <r>
          <rPr>
            <sz val="9"/>
            <color indexed="8"/>
            <rFont val="Tahoma"/>
            <family val="2"/>
          </rPr>
          <t>1%</t>
        </r>
        <r>
          <rPr>
            <sz val="9"/>
            <color indexed="8"/>
            <rFont val="돋움"/>
            <family val="3"/>
          </rPr>
          <t>부터 시작한다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의식 불명이나 빈사 상태에 빠져 있는 동료의 의식을 되찾아 주거나 골절한 손발을 고정하거나 화상을 입거나 물에 빠진 인간을 치료하기 위한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〈응급 처치〉는 병이나 미묘한 컨디션의 부전에는 효과가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가 굴림을 허락하지 않는 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완전히 중독되었을 경우에도 사용할 수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〈응급 처치〉가 성공한 탐색자의 회복은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 xml:space="preserve">주에 </t>
        </r>
        <r>
          <rPr>
            <sz val="9"/>
            <color indexed="8"/>
            <rFont val="Tahoma"/>
            <family val="2"/>
          </rPr>
          <t>1D3</t>
        </r>
        <r>
          <rPr>
            <sz val="9"/>
            <color indexed="8"/>
            <rFont val="돋움"/>
            <family val="3"/>
          </rPr>
          <t>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병원에 가서 제대로 된〈의학〉의 효과를 받으면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주에 </t>
        </r>
        <r>
          <rPr>
            <sz val="9"/>
            <color indexed="8"/>
            <rFont val="Tahoma"/>
            <family val="2"/>
          </rPr>
          <t>2D3</t>
        </r>
        <r>
          <rPr>
            <sz val="9"/>
            <color indexed="8"/>
            <rFont val="돋움"/>
            <family val="3"/>
          </rPr>
          <t>으로 상승한다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〈응급 처치〉에 실패했을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다시 시도하는 것은 어느 정도의 시간이 경과하지 않으면 안 된다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게다가 무엇인가 다른 일을 해야 할 것이다</t>
        </r>
        <r>
          <rPr>
            <sz val="9"/>
            <color indexed="8"/>
            <rFont val="Tahoma"/>
            <family val="2"/>
          </rPr>
          <t xml:space="preserve">).
</t>
        </r>
        <r>
          <rPr>
            <sz val="9"/>
            <color indexed="8"/>
            <rFont val="돋움"/>
            <family val="3"/>
          </rPr>
          <t>다른 동료가〈응급 처치〉기능을 사용한다면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곧 다음의 라운드에서 실시할 수 있다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D4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기능에 성공하면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개의 부상으로 잃은 내구력중 </t>
        </r>
        <r>
          <rPr>
            <sz val="9"/>
            <color indexed="8"/>
            <rFont val="Tahoma"/>
            <family val="2"/>
          </rPr>
          <t>1 D3</t>
        </r>
        <r>
          <rPr>
            <sz val="9"/>
            <color indexed="8"/>
            <rFont val="돋움"/>
            <family val="3"/>
          </rPr>
          <t>포인트를 즉시 회복시킬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여러 발의 총알을 맞은 탐색자는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상처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 xml:space="preserve">개당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번의〈응급 처치〉를 받을 수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녹아웃 공격의 희생자가 되고 있던 사람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그 다른 이유로 의식 불명하게 빠져 있던 사람이〈응급 처치〉의 수당을 받으면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즉시 의식을 되찾는다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지금 죽은지 얼마 안된 탐색자가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같은 라운드 혹은 다음의 라운드로 </t>
        </r>
        <r>
          <rPr>
            <sz val="9"/>
            <color indexed="8"/>
            <rFont val="Tahoma"/>
            <family val="2"/>
          </rPr>
          <t>HP</t>
        </r>
        <r>
          <rPr>
            <sz val="9"/>
            <color indexed="8"/>
            <rFont val="돋움"/>
            <family val="3"/>
          </rPr>
          <t xml:space="preserve">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까지 상승했을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소생할 수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탐색자의 상처에 대해서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한 번〈응급 처치〉를 받아 성공했을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한층 더 그 같은 상처에〈응급 처치〉혹은〈의학〉을 베풀어도 효과는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다른 새로운 상처에 대해서라면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별개로 효과 받을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사용하기 위해서는</t>
        </r>
        <r>
          <rPr>
            <sz val="9"/>
            <color indexed="8"/>
            <rFont val="Tahoma"/>
            <family val="2"/>
          </rPr>
          <t xml:space="preserve">, 1 </t>
        </r>
        <r>
          <rPr>
            <sz val="9"/>
            <color indexed="8"/>
            <rFont val="돋움"/>
            <family val="3"/>
          </rPr>
          <t>라운드의 시간이 필요하지만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의 마음대로 결정해도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〈의학〉의 항도 참조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사고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상처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병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중독 등을 진단하여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치료할 수 있으며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공중위생에 관한 조언을 할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시대에 따라서는 그 병에 대한 적절한 치료법이 없는 경우도 있어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기능에 의한 노력에도 한도가 있거나 불확실하거나 결정적이지 않은 듯한 경우도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 롤에 실패했을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한번 더 시도하기 전에 어느 정도의 시간이 경과하는 필요하지만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다른 탐색자가 시도한다면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곧 다음의 라운드로 실시할 수 있다</t>
        </r>
        <r>
          <rPr>
            <sz val="9"/>
            <color indexed="8"/>
            <rFont val="Tahoma"/>
            <family val="2"/>
          </rPr>
          <t>.</t>
        </r>
      </text>
    </comment>
    <comment ref="D4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〈의학〉에 성공한 사람은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개의 부상에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번</t>
        </r>
        <r>
          <rPr>
            <sz val="9"/>
            <color indexed="8"/>
            <rFont val="Tahoma"/>
            <family val="2"/>
          </rPr>
          <t>, 1D3</t>
        </r>
        <r>
          <rPr>
            <sz val="9"/>
            <color indexed="8"/>
            <rFont val="돋움"/>
            <family val="3"/>
          </rPr>
          <t xml:space="preserve">의 </t>
        </r>
        <r>
          <rPr>
            <sz val="9"/>
            <color indexed="8"/>
            <rFont val="Tahoma"/>
            <family val="2"/>
          </rPr>
          <t>HP</t>
        </r>
        <r>
          <rPr>
            <sz val="9"/>
            <color indexed="8"/>
            <rFont val="돋움"/>
            <family val="3"/>
          </rPr>
          <t>를 즉시 회복시킬 수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〈의학〉이 있는 탐색자는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최초의 주를 포함하여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 xml:space="preserve">주에 </t>
        </r>
        <r>
          <rPr>
            <sz val="9"/>
            <color indexed="8"/>
            <rFont val="Tahoma"/>
            <family val="2"/>
          </rPr>
          <t>2D3</t>
        </r>
        <r>
          <rPr>
            <sz val="9"/>
            <color indexed="8"/>
            <rFont val="돋움"/>
            <family val="3"/>
          </rPr>
          <t xml:space="preserve">의 </t>
        </r>
        <r>
          <rPr>
            <sz val="9"/>
            <color indexed="8"/>
            <rFont val="Tahoma"/>
            <family val="2"/>
          </rPr>
          <t>HP</t>
        </r>
        <r>
          <rPr>
            <sz val="9"/>
            <color indexed="8"/>
            <rFont val="돋움"/>
            <family val="3"/>
          </rPr>
          <t>를 회복해 나간다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〈응급 처치〉를 포함하면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〈의학〉의 기능이 적용되었을 경우에 첫 주째에 회복할 수 있는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합계 </t>
        </r>
        <r>
          <rPr>
            <sz val="9"/>
            <color indexed="8"/>
            <rFont val="Tahoma"/>
            <family val="2"/>
          </rPr>
          <t>3D3</t>
        </r>
        <r>
          <rPr>
            <sz val="9"/>
            <color indexed="8"/>
            <rFont val="돋움"/>
            <family val="3"/>
          </rPr>
          <t>이다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녹아웃 어택에 당한 사람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다른 이유로 기절해 있던 사람이〈의학〉의 효과를 받으면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즉시 의식을 되찾는다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죽은지 얼마 안된 탐색자가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같은 라운드 혹은 다음의 라운드에 현재 </t>
        </r>
        <r>
          <rPr>
            <sz val="9"/>
            <color indexed="8"/>
            <rFont val="Tahoma"/>
            <family val="2"/>
          </rPr>
          <t>HP</t>
        </r>
        <r>
          <rPr>
            <sz val="9"/>
            <color indexed="8"/>
            <rFont val="돋움"/>
            <family val="3"/>
          </rPr>
          <t xml:space="preserve">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까지 상승했을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소생할 수 있다</t>
        </r>
        <r>
          <rPr>
            <sz val="9"/>
            <color indexed="8"/>
            <rFont val="Tahoma"/>
            <family val="2"/>
          </rPr>
          <t>. 
KP</t>
        </r>
        <r>
          <rPr>
            <sz val="9"/>
            <color indexed="8"/>
            <rFont val="돋움"/>
            <family val="3"/>
          </rPr>
          <t>는 있는 병이나 증상에는 치료법이 없다고 하기로 해도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〈응급 처치〉의 항목도 참조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4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사람의 행동을 보면 그 인간의 사는 방법을 알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사용하는 사람이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다른 문화권에 가서 그 문화를 내부로부터 당분간의 사이 관찰한다든가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멸종해 버린 문화에 관한 정확한 기록을 조사하는 등을 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불충분한 증거 밖에 없어도 그 문화의 본연의 자세나 그 문화의 마음가짐을 알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어느 문화에 대해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개월 남짓 연구하면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문화가 어떻게 기능하고 있을까 이해하기 시작한다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기능을〈심리학〉기능과 조합해 사용하면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문화권의 사람의 행동이나 신념을 예측할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물론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실제로 존재했던 문화에만 유효하다</t>
        </r>
        <r>
          <rPr>
            <sz val="9"/>
            <color indexed="8"/>
            <rFont val="Tahoma"/>
            <family val="2"/>
          </rPr>
          <t>.</t>
        </r>
      </text>
    </comment>
    <comment ref="C4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기능의 사용자는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열쇠를 수리하거나 열쇠를 만들거나 곁쇠나 앞이 날카로워진 도구를 사용하여 자물쇠를 열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특별히 어려운 자물쇠의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성공율이 낮아질지도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〈자물쇠 해제〉의 기능에 의해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차에 시동을 걸거나 도서관의 창을 비틀어 열거나 나무 세공을 열거나 할 수도 있고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시판되는 경보 장치와 같은 것이라면 빠져 나갈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복잡한 금고나 금고 등의 특별 엄중한 경비 장치에 대해서는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기능으로는 어떠한 것도 할 수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부정한 일을 남몰래 실시하는 상황에 대처하기 위해는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 xml:space="preserve">는〈자물쇠 해제〉의 굴림에 </t>
        </r>
        <r>
          <rPr>
            <sz val="9"/>
            <color indexed="8"/>
            <rFont val="Tahoma"/>
            <family val="2"/>
          </rPr>
          <t xml:space="preserve">DEX </t>
        </r>
        <r>
          <rPr>
            <sz val="9"/>
            <color indexed="8"/>
            <rFont val="돋움"/>
            <family val="3"/>
          </rPr>
          <t xml:space="preserve">혹은 </t>
        </r>
        <r>
          <rPr>
            <sz val="9"/>
            <color indexed="8"/>
            <rFont val="Tahoma"/>
            <family val="2"/>
          </rPr>
          <t>POW</t>
        </r>
        <r>
          <rPr>
            <sz val="9"/>
            <color indexed="8"/>
            <rFont val="돋움"/>
            <family val="3"/>
          </rPr>
          <t>의 롤을 조합하도록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듯이</t>
        </r>
        <r>
          <rPr>
            <sz val="9"/>
            <color indexed="8"/>
            <rFont val="Tahoma"/>
            <family val="2"/>
          </rPr>
          <t xml:space="preserve">) </t>
        </r>
        <r>
          <rPr>
            <sz val="9"/>
            <color indexed="8"/>
            <rFont val="돋움"/>
            <family val="3"/>
          </rPr>
          <t>하면 좋을 것이다</t>
        </r>
        <r>
          <rPr>
            <sz val="9"/>
            <color indexed="8"/>
            <rFont val="Tahoma"/>
            <family val="2"/>
          </rPr>
          <t>.</t>
        </r>
      </text>
    </comment>
    <comment ref="C4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〈잡기〉는 특수한 맨손의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상대를 상처 입히는 것 없이 상대의 자유를 빼앗고 싶은 경우에 잘 사용된다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〈잡기〉의 공격은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대상의〈잡기〉혹은 다른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〈흘리기〉되어 버리기도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다만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〈흘리기〉가 가능한 것은 최초의〈잡기〉뿐이다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D4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최초의 라운드에〈잡기〉의 공격이 성공하고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게다가 〈흘리기〉되지 않았던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공격자는 대상을 잡은 것이 되며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후의 행동에는 다음과 같은 몇개의 옵션이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저항표에 의한 굴림으로 공격자의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 xml:space="preserve">가 대상의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>에 이기는 것으로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상대를 눌러 제대로 움직일 수 없게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상태는 공격자가 다른 행동을 일으킬 때까지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언제까지나 계속 된다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대상을 넘어뜨린다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옵션을 선택했을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자동적으로 성공한다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녹아웃 시킨다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최초의 라운드 혹은 나머지의 라운드에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대상을 녹아웃 한다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대상의 무기를 뺏는다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탐색자가 </t>
        </r>
        <r>
          <rPr>
            <sz val="9"/>
            <color indexed="8"/>
            <rFont val="Tahoma"/>
            <family val="2"/>
          </rPr>
          <t xml:space="preserve">2 </t>
        </r>
        <r>
          <rPr>
            <sz val="9"/>
            <color indexed="8"/>
            <rFont val="돋움"/>
            <family val="3"/>
          </rPr>
          <t>라운드 계속해서〈잡기〉에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최초의 라운드는 접근전 공격을 하시지 않기 위해 대상을 잡아두고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다음의 라운드로 무기를 뺏거나 무기를 든 팔을 억누를 수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대상을 육체적으로 손상시킨다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상대는 벌써〈잡기〉에 의해서 눌려있는 상태가 아니면 안된다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그리고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라운드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혹은 나머지의 라운드에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번째의〈잡기〉에 성공하지 않으면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상대는 </t>
        </r>
        <r>
          <rPr>
            <sz val="9"/>
            <color indexed="8"/>
            <rFont val="Tahoma"/>
            <family val="2"/>
          </rPr>
          <t>HP</t>
        </r>
        <r>
          <rPr>
            <sz val="9"/>
            <color indexed="8"/>
            <rFont val="돋움"/>
            <family val="3"/>
          </rPr>
          <t xml:space="preserve">로부터 </t>
        </r>
        <r>
          <rPr>
            <sz val="9"/>
            <color indexed="8"/>
            <rFont val="Tahoma"/>
            <family val="2"/>
          </rPr>
          <t>[1D6</t>
        </r>
        <r>
          <rPr>
            <sz val="9"/>
            <color indexed="8"/>
            <rFont val="돋움"/>
            <family val="3"/>
          </rPr>
          <t>＋공격자의 데미지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보너스</t>
        </r>
        <r>
          <rPr>
            <sz val="9"/>
            <color indexed="8"/>
            <rFont val="Tahoma"/>
            <family val="2"/>
          </rPr>
          <t>]</t>
        </r>
        <r>
          <rPr>
            <sz val="9"/>
            <color indexed="8"/>
            <rFont val="돋움"/>
            <family val="3"/>
          </rPr>
          <t>를 잃는다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그 후의 다음 라운드로 상대에게 상처를 계속 주려면 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각 라운드에 다시〈잡기〉에 성공하지 않으면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주는 데미지는 같은 계산식이다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대상의 목을 조인다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목을 조인다고 선언한 라운드로부터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대상은</t>
        </r>
        <r>
          <rPr>
            <sz val="9"/>
            <color indexed="8"/>
            <rFont val="Tahoma"/>
            <family val="2"/>
          </rPr>
          <t>,"</t>
        </r>
        <r>
          <rPr>
            <sz val="9"/>
            <color indexed="8"/>
            <rFont val="돋움"/>
            <family val="3"/>
          </rPr>
          <t>익사</t>
        </r>
        <r>
          <rPr>
            <sz val="9"/>
            <color indexed="8"/>
            <rFont val="Tahoma"/>
            <family val="2"/>
          </rPr>
          <t>"</t>
        </r>
        <r>
          <rPr>
            <sz val="9"/>
            <color indexed="8"/>
            <rFont val="돋움"/>
            <family val="3"/>
          </rPr>
          <t>의 룰에 따라서 질식해 나간다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이것은 이후의 라운드에서도 계속 되어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공격자는 더 이상〈잡기〉의 굴림을 실시할 필요는 없다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위의 옵션 중 아래의 두개의〈잡기〉의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어느쪽이던지 희생자가 공격자의 손으로부터 피하기 위한 방법은 저항표에 따른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 xml:space="preserve">대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>의 내성 굴림에 이기는 것 이외는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공격자가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명 있는 경우는</t>
        </r>
        <r>
          <rPr>
            <sz val="9"/>
            <color indexed="8"/>
            <rFont val="Tahoma"/>
            <family val="2"/>
          </rPr>
          <t>, 2</t>
        </r>
        <r>
          <rPr>
            <sz val="9"/>
            <color indexed="8"/>
            <rFont val="돋움"/>
            <family val="3"/>
          </rPr>
          <t xml:space="preserve">명의 </t>
        </r>
        <r>
          <rPr>
            <sz val="9"/>
            <color indexed="8"/>
            <rFont val="Tahoma"/>
            <family val="2"/>
          </rPr>
          <t>STR</t>
        </r>
        <r>
          <rPr>
            <sz val="9"/>
            <color indexed="8"/>
            <rFont val="돋움"/>
            <family val="3"/>
          </rPr>
          <t>를 합계한다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4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 xml:space="preserve">사람에게 눈치 채이지 않고 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살그머니 이동하는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〈숨기〉과 조합해 사용하는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탐색자는 </t>
        </r>
        <r>
          <rPr>
            <sz val="9"/>
            <color indexed="8"/>
            <rFont val="Tahoma"/>
            <family val="2"/>
          </rPr>
          <t>1D100</t>
        </r>
        <r>
          <rPr>
            <sz val="9"/>
            <color indexed="8"/>
            <rFont val="돋움"/>
            <family val="3"/>
          </rPr>
          <t xml:space="preserve">을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회만 하고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결과를 자신이〈숨기〉와〈잠행〉의 양쪽 모두의 기능치에 대조한다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굴림은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소리를 내지 않고 움직이지 않으면 안 되는 경우에만 사용한다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〈숨기〉의 항목도 참조하면 좋다</t>
        </r>
        <r>
          <rPr>
            <sz val="9"/>
            <color indexed="8"/>
            <rFont val="Tahoma"/>
            <family val="2"/>
          </rPr>
          <t>.</t>
        </r>
      </text>
    </comment>
    <comment ref="C4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것에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전기 장치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예를 들면 자동 점화 장치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전동 모터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휴즈 박스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경보기등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를 수리하거나 재구성하거나 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현대에서 이 기능은〈전자 공학〉과는 거의 관계가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전기 기구를 수리하기 위해서는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그것을 위한 부품이라든지 도구가 필요할지도 모른다</t>
        </r>
        <r>
          <rPr>
            <sz val="9"/>
            <color indexed="8"/>
            <rFont val="Tahoma"/>
            <family val="2"/>
          </rPr>
          <t>.
1920</t>
        </r>
        <r>
          <rPr>
            <sz val="9"/>
            <color indexed="8"/>
            <rFont val="돋움"/>
            <family val="3"/>
          </rPr>
          <t>년대에 있어서는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취직을 위해서 이 기능과〈기계 수리〉기능의 편성이 필요하게 될지도 모른다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5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일시적 광기 혹은 부정의 광기에 빠진 사람을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일정도의 사이라면 제정신으로 되돌릴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기간을 넘어도 광기가 계속 되는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기능의 효력이 미치지 않아 앞으로는 시간이 달래 주는 것을 기다릴 수 밖에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긴급의 처치는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베푸는데 최대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시간까지 걸린다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이 처치를 실시할 수 있는 것은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 xml:space="preserve">개의 사건에 대해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회뿐이다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기능을 가지는 사람이 몇 사람이나 있었다고 해도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어느 누군가가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회만 베풀 수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이 기능은 정서적인면의 치료법 전반을 포함하는 것이며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단지 프로이트적인 요법만을 말하고 있는 것은 아니다</t>
        </r>
        <r>
          <rPr>
            <sz val="9"/>
            <color indexed="8"/>
            <rFont val="Tahoma"/>
            <family val="2"/>
          </rPr>
          <t>.
1890</t>
        </r>
        <r>
          <rPr>
            <sz val="9"/>
            <color indexed="8"/>
            <rFont val="돋움"/>
            <family val="3"/>
          </rPr>
          <t>년대에는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정식적인 정신요법이라는 것은 거의 알려지지 않았지만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어느 의미로의 정신요법과 같은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인류의 역사와 함께 하였다</t>
        </r>
        <r>
          <rPr>
            <sz val="9"/>
            <color indexed="8"/>
            <rFont val="Tahoma"/>
            <family val="2"/>
          </rPr>
          <t>.
1920</t>
        </r>
        <r>
          <rPr>
            <sz val="9"/>
            <color indexed="8"/>
            <rFont val="돋움"/>
            <family val="3"/>
          </rPr>
          <t>년대가 되어도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정신요법은 수상한 것이라고 보이기 쉽상이었다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당시에는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정신 분석자라든지 정신병 학자들을 칭하는 일반적인 말은 「에이리아니스트」라고 하는 것도였다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에이리언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이질의 사람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을 취급하는 학자라는 뜻이다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현대로는 여러가지 요법을 조합한 요법이 발전해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기능은 「정신과치료학」이라고 하는 이름으로 부르는 것이 좋을지도 모른다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</t>
        </r>
      </text>
    </comment>
    <comment ref="D5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〈정신 분석〉을 실시하면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부정의 광기에 빠져 있는 사람의 </t>
        </r>
        <r>
          <rPr>
            <sz val="9"/>
            <color indexed="8"/>
            <rFont val="Tahoma"/>
            <family val="2"/>
          </rPr>
          <t>SAN</t>
        </r>
        <r>
          <rPr>
            <sz val="9"/>
            <color indexed="8"/>
            <rFont val="돋움"/>
            <family val="3"/>
          </rPr>
          <t>이 오른다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〈정신 분석〉의 기능에서는 상대 </t>
        </r>
        <r>
          <rPr>
            <sz val="9"/>
            <color indexed="8"/>
            <rFont val="Tahoma"/>
            <family val="2"/>
          </rPr>
          <t>SAN</t>
        </r>
        <r>
          <rPr>
            <sz val="9"/>
            <color indexed="8"/>
            <rFont val="돋움"/>
            <family val="3"/>
          </rPr>
          <t>을 상대의</t>
        </r>
        <r>
          <rPr>
            <sz val="9"/>
            <color indexed="8"/>
            <rFont val="Tahoma"/>
            <family val="2"/>
          </rPr>
          <t>[POW×5]</t>
        </r>
        <r>
          <rPr>
            <sz val="9"/>
            <color indexed="8"/>
            <rFont val="돋움"/>
            <family val="3"/>
          </rPr>
          <t>보다 높이 올릴 수 없다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>[99</t>
        </r>
        <r>
          <rPr>
            <sz val="9"/>
            <color indexed="8"/>
            <rFont val="돋움"/>
            <family val="3"/>
          </rPr>
          <t>－〈크툴루 신화〉의 포인트</t>
        </r>
        <r>
          <rPr>
            <sz val="9"/>
            <color indexed="8"/>
            <rFont val="Tahoma"/>
            <family val="2"/>
          </rPr>
          <t xml:space="preserve">] </t>
        </r>
        <r>
          <rPr>
            <sz val="9"/>
            <color indexed="8"/>
            <rFont val="돋움"/>
            <family val="3"/>
          </rPr>
          <t>이상도 안 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5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전자적인 장치의 점검이나 수리를 위한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간단한 전자적 장치를 만들 수도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이것은 현대만의 기능이다</t>
        </r>
        <r>
          <rPr>
            <sz val="9"/>
            <color indexed="8"/>
            <rFont val="Tahoma"/>
            <family val="2"/>
          </rPr>
          <t>.
1890</t>
        </r>
        <r>
          <rPr>
            <sz val="9"/>
            <color indexed="8"/>
            <rFont val="돋움"/>
            <family val="3"/>
          </rPr>
          <t xml:space="preserve">년대와 </t>
        </r>
        <r>
          <rPr>
            <sz val="9"/>
            <color indexed="8"/>
            <rFont val="Tahoma"/>
            <family val="2"/>
          </rPr>
          <t>1920</t>
        </r>
        <r>
          <rPr>
            <sz val="9"/>
            <color indexed="8"/>
            <rFont val="돋움"/>
            <family val="3"/>
          </rPr>
          <t>년대는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전자 공학적인 개발을 위해서는〈물리학〉〈전기 수리〉를 사용한다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〈전자 공학〉을 사용한 일을 위한 부품은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〈전기 수리〉의 경우와는 다르게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임시적인 것으로는 안된다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부품은 각각 특정의 목적을 위해서 정밀하게 디자인 되어 만들어져 있기 때문이다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올바른 마이크로칩이나 회로 기반이 없으면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기능을 가지고 있어도 어떤 도움도 되지 않는다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5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〈제작〉은 특정 물건을 만들거나 수리하거나 혹은 좋은 효과를 만들거나 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이것에는 손재주가 뛰어나던지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예술적인 응용력이 필요할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〈제작〉을 생업으로 하는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단순 육체 노동보다 비싼 수입을 얻을 수 있는 것이 보통이지만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두뇌적인 전문직만큼은 아니다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직공에게는 다양한 종류가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집의 페인트를 칠하는 직공으로부터 사자의 조련사로부터 자물쇠 따기 전문가까지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 시트에는 어떤 종류의 직공인지 명기해 두지 않으면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〈예술〉의 경우와 같고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예를 들면〈제작 </t>
        </r>
        <r>
          <rPr>
            <sz val="9"/>
            <color indexed="8"/>
            <rFont val="Tahoma"/>
            <family val="2"/>
          </rPr>
          <t xml:space="preserve">: </t>
        </r>
        <r>
          <rPr>
            <sz val="9"/>
            <color indexed="8"/>
            <rFont val="돋움"/>
            <family val="3"/>
          </rPr>
          <t xml:space="preserve">구두수선〉이라라든지〈제작 </t>
        </r>
        <r>
          <rPr>
            <sz val="9"/>
            <color indexed="8"/>
            <rFont val="Tahoma"/>
            <family val="2"/>
          </rPr>
          <t xml:space="preserve">: </t>
        </r>
        <r>
          <rPr>
            <sz val="9"/>
            <color indexed="8"/>
            <rFont val="돋움"/>
            <family val="3"/>
          </rPr>
          <t>이발〉이라든지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혹은〈제작 </t>
        </r>
        <r>
          <rPr>
            <sz val="9"/>
            <color indexed="8"/>
            <rFont val="Tahoma"/>
            <family val="2"/>
          </rPr>
          <t xml:space="preserve">: </t>
        </r>
        <r>
          <rPr>
            <sz val="9"/>
            <color indexed="8"/>
            <rFont val="돋움"/>
            <family val="3"/>
          </rPr>
          <t>진공관〉과 같이 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무엇인가 만들거나 수리하거나 하는 것에는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어느 정도의 도구와 시간이 필요하지만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필요한 경우에는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가 결정한다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굴림의 눈이 특별히 낮았던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직공은 매우 훌륭한 것을 만들었다고 하는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굴림에 실패했을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만든 물건을 최초로 사용했을 때에 망가져 버렸다든가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전체에 짜넣으려고 하면 잘 맞지 않았다고 하는 것일지도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〈제작〉의 굴림에 성공하는 것에 의해서 그 물건에 관한 정보를 얻을 수 있는 것도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예를 들면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물건이 어디서 언제 제작되었는지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물건의 내력의 일부나 기법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누가 만들었는지 안다고 것 같은 것이다</t>
        </r>
        <r>
          <rPr>
            <sz val="9"/>
            <color indexed="8"/>
            <rFont val="Tahoma"/>
            <family val="2"/>
          </rPr>
          <t>.</t>
        </r>
      </text>
    </comment>
    <comment ref="C5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기본적으로는〈운전〉과 같은 것이지만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이것은 하늘을 나는 것 또는 수면에 떠오르는 것을 조종 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탐색자가 어떠한 종류의 것을〈조종〉하는 기능을 가지고 있는지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 시트에 쓰는 공간이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어떠한 종류의 것이든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모두 </t>
        </r>
        <r>
          <rPr>
            <sz val="9"/>
            <color indexed="8"/>
            <rFont val="Tahoma"/>
            <family val="2"/>
          </rPr>
          <t>1%</t>
        </r>
        <r>
          <rPr>
            <sz val="9"/>
            <color indexed="8"/>
            <rFont val="돋움"/>
            <family val="3"/>
          </rPr>
          <t>로부터 시작한다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〈항공기의 조종〉의 기능은 시대에 따라 다르다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〈보트의 조종〉의 기능은 시대에 의해서 바뀌는 것은 없고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범선과 모터보트의 구별도 하지 않는다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악천후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시야 불량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데미지등의 수정 조건은 항공기도 배도 똑같이 적용된다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이 기능의 기능치가 </t>
        </r>
        <r>
          <rPr>
            <sz val="9"/>
            <color indexed="8"/>
            <rFont val="Tahoma"/>
            <family val="2"/>
          </rPr>
          <t>15%</t>
        </r>
        <r>
          <rPr>
            <sz val="9"/>
            <color indexed="8"/>
            <rFont val="돋움"/>
            <family val="3"/>
          </rPr>
          <t>미만의 사람은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곤경에 빠질 가능성이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그러한 사람은 시야 양호한 온화한 날이면 굴림 없이 조종 할 수 있지만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그러한 경우에서도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착륙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도크 들어가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돛의 새로 바르기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풍이나 조수의 흐름의 판단등의 때는〈행운〉굴림이 필요하다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〈조종〉의 굴림이 필요하게 되는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폭풍우나 계기 조종이나 시야 불량 그 다른 어려운 조건이 있는 경우이다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D5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〈항공기의 조종〉：아래와 같이 이름이 나타나고 있는 보통 클래스의 항공기를 이해할 수 있으며 조종 능력도 자꾸자꾸 높게 되어 간다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착륙 시에는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아무리 좋은 조건 아래에서라도〈조종〉굴림을 해야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다만 조건이 좋은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성공율은 </t>
        </r>
        <r>
          <rPr>
            <sz val="9"/>
            <color indexed="8"/>
            <rFont val="Tahoma"/>
            <family val="2"/>
          </rPr>
          <t>2</t>
        </r>
        <r>
          <rPr>
            <sz val="9"/>
            <color indexed="8"/>
            <rFont val="돋움"/>
            <family val="3"/>
          </rPr>
          <t>배가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어려운 조건아래에서는 파일럿의 통상의 성공율로 착륙한다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굴림에 실패했다고 하는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단지 항공기에 어떠한 데미지를 받았다고 할 뿐일지도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다음의 이륙 전에 수리해 두지 않으면 안 되지만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파일럿이나 승객은 보통으로 걷고 돌아갈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혹은 심한 상처를 입지 않고 끝나기 위해서는〈행운〉롤이 필요할지도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결과가 「</t>
        </r>
        <r>
          <rPr>
            <sz val="9"/>
            <color indexed="8"/>
            <rFont val="Tahoma"/>
            <family val="2"/>
          </rPr>
          <t>00</t>
        </r>
        <r>
          <rPr>
            <sz val="9"/>
            <color indexed="8"/>
            <rFont val="돋움"/>
            <family val="3"/>
          </rPr>
          <t>」이었을 경우는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심한 사고가 되어 버렸다고 하는 것으로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적어도 파일럿은 사망한다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다른 종류의 항공기의 조종은 다른 기능으로서 셀 수 있으므로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각각 따로 따로 리스트 해 두지 않으면 안 된다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 xml:space="preserve">혹은 </t>
        </r>
        <r>
          <rPr>
            <sz val="9"/>
            <color indexed="8"/>
            <rFont val="Tahoma"/>
            <family val="2"/>
          </rPr>
          <t>KP</t>
        </r>
        <r>
          <rPr>
            <sz val="9"/>
            <color indexed="8"/>
            <rFont val="돋움"/>
            <family val="3"/>
          </rPr>
          <t>가 적절히 판단해도 상관없다</t>
        </r>
        <r>
          <rPr>
            <sz val="9"/>
            <color indexed="8"/>
            <rFont val="Tahoma"/>
            <family val="2"/>
          </rPr>
          <t>.
1890</t>
        </r>
        <r>
          <rPr>
            <sz val="9"/>
            <color indexed="8"/>
            <rFont val="돋움"/>
            <family val="3"/>
          </rPr>
          <t>년대에는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〈기구의 조종〉밖에 없다</t>
        </r>
        <r>
          <rPr>
            <sz val="9"/>
            <color indexed="8"/>
            <rFont val="Tahoma"/>
            <family val="2"/>
          </rPr>
          <t>.
1920</t>
        </r>
        <r>
          <rPr>
            <sz val="9"/>
            <color indexed="8"/>
            <rFont val="돋움"/>
            <family val="3"/>
          </rPr>
          <t>년대에는〈기구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비행선</t>
        </r>
        <r>
          <rPr>
            <sz val="9"/>
            <color indexed="8"/>
            <rFont val="Tahoma"/>
            <family val="2"/>
          </rPr>
          <t>/</t>
        </r>
        <r>
          <rPr>
            <sz val="9"/>
            <color indexed="8"/>
            <rFont val="돋움"/>
            <family val="3"/>
          </rPr>
          <t>민간 프로펠러기의 조종〉밖에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현대에는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〈민간 프로펠러기 조종〉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〈민간 제트기 조종〉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〈정기 여객기의 조종〉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〈제트 전투기의 조종〉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〈헬리콥터의 조종〉이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〈보트의 조종〉：작은 모터보트 혹은 범선이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바람이 불거나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태풍이 불거나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조류 안에서 어떻게 될지를 이해할 수 있으며 물결이나 바람의 움직임을 읽어 숨은 장애물이나 가까워져 오는 폭풍우를 감지할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바람이 있으면 초심자에게 있어서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부둣가에 보트를 벽에 붙이는 것만으로도 어려운 일일 것이다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5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문자 대로의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주먹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당수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크게 휘두르는 펀치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불꽃 싸다구 등이 포함되며 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이것에〈무술〉이 더해지면 위력이 커진다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이용하여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〈발차기〉과〈박치기〉를 받아 넘길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기능에는 녹아웃 공격의 룰이 적용된다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55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전차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굴착기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증기 삽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대형의 건설기계등을 조작하는데 필요한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갖고 있으면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특별히 어려운 조작이나 위험한 조작의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위험한 조건하에서의 조작하는 경우가 아닌 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굴림을 할 필요는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평상시와 전혀 다른 종류의 기계를 이용하는 경우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그리고 조우하는 상황이 익숙해지지 않은 상황이었던 경우에는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의 의지로 통상의 기능치보다 낮게 해도 상관없다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예를 들면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불도저를 작동시키는 것에는 익숙해져 있는 사람이라도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배의 엔진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룸에서 증기 터빈을 조작하는 것이 능숙하다고는 할 수 없을 것이다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56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바위의 층을 봐 대체적인 연대를 알거나 화석의 타입을 식별하거나 광물이나 결정을 다른것과 구별하거나 삭암이나 채광에 적절한 장소를 지적하거나 토질을 감정하거나 화산의 분화나 지진이나 눈사태등의 자연현상을 예측하기 위한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셜록 홈즈는 런던 주변의 흙의 익스퍼트로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사람의 부츠에 붙어 있는 진흙을 조사하고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인간의 행동을 알아 맞출 수 있었다</t>
        </r>
        <r>
          <rPr>
            <sz val="9"/>
            <color indexed="8"/>
            <rFont val="Tahoma"/>
            <family val="2"/>
          </rPr>
          <t>.</t>
        </r>
      </text>
    </comment>
    <comment ref="C57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사용하는 것에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어느 특정한 날 혹은 특정한 밤 혹은 특정한 시간에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어떤 항성 혹은 혹성의 위치를 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비록 모르더라도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그것을 찾아내는 방법은 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일식이나 유성군이 언제 일어날까 알며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주요한 별의 이름도 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다른 세계에 어떤 생명체가 있는가 하는 것에 대하여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현재 알려져 있는 범위는 어느 정도 알고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은하계의 존재나 구성등도 알고 있다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전문가이면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궤도를 계산하거나 별의 라이프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사이클에 대해 논의하거나 할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시대가 현대이면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적외선 천문학이나 초장 기선 전파 간섭계등의 전문가인 일도 있을 수 있다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58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부드러운 흙이나 잎 위를 지난 사람이나 차나 동물의 자취를 더듬어 갈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발자국이 나고 나서 시간이 흘러 추적하는 경우에는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일 경과할 때 마다 성공률을 </t>
        </r>
        <r>
          <rPr>
            <sz val="9"/>
            <color indexed="8"/>
            <rFont val="Tahoma"/>
            <family val="2"/>
          </rPr>
          <t>10%</t>
        </r>
        <r>
          <rPr>
            <sz val="9"/>
            <color indexed="8"/>
            <rFont val="돋움"/>
            <family val="3"/>
          </rPr>
          <t>뺀다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사이에 비가 내리면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추적은 불가능하게 될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생물을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수면 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콘크리트 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야간에는 추적할 수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다만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특수한 상황의 경우는 이 뿐만은 아니다</t>
        </r>
        <r>
          <rPr>
            <sz val="9"/>
            <color indexed="8"/>
            <rFont val="Tahoma"/>
            <family val="2"/>
          </rPr>
          <t>.</t>
        </r>
      </text>
    </comment>
    <comment ref="C5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PC</t>
        </r>
        <r>
          <rPr>
            <sz val="9"/>
            <color indexed="8"/>
            <rFont val="돋움"/>
            <family val="3"/>
          </rPr>
          <t>를 사용하는 경우나 시판되는 소프트웨어를 사용하는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기능은 필요없다</t>
        </r>
        <r>
          <rPr>
            <sz val="9"/>
            <color indexed="8"/>
            <rFont val="Tahoma"/>
            <family val="2"/>
          </rPr>
          <t>.
PC</t>
        </r>
        <r>
          <rPr>
            <sz val="9"/>
            <color indexed="8"/>
            <rFont val="돋움"/>
            <family val="3"/>
          </rPr>
          <t>시스템에 대해서 특별한 조작을 하는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기능이 필요하게 될 것이다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 xml:space="preserve">
〈컴퓨터〉는 현대의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여러가지 컴퓨터 언어로 목적의 프로그램을 만들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새로운 프로그램을 만들 뿐만 아니라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이해하기 어려운 데이터의 복구나 분석을 하거나 보호되고 있는 시스템에 비집고 들어가거나 복잡한 네트워크를 검색하거나 진입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부정수단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바이러스등을 검지하거나 악용 하거나 할 수도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기능을 사용하는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사용할 때마다 적어도 반나절의 시간이 걸려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몇번이나 롤에 성공하지 않으면 안 될 것이다</t>
        </r>
        <r>
          <rPr>
            <sz val="9"/>
            <color indexed="8"/>
            <rFont val="Tahoma"/>
            <family val="2"/>
          </rPr>
          <t>.
KP</t>
        </r>
        <r>
          <rPr>
            <sz val="9"/>
            <color indexed="8"/>
            <rFont val="돋움"/>
            <family val="3"/>
          </rPr>
          <t>는 실제의 필요성과 결과를 판단하지 않으면 안 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그리고〈컴퓨터〉의 굴림은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가끔 플레이어에 알리지 않고 실시해야 될지도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일단 컴퓨터 네트워크안에 들어올 수 있으면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>〈도서관〉을 사용하는게 좋을 것이다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6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〈크툴루 신화〉는 다른 기능과는 다르다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직업상의 기능이라고 해도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개인적인 취미의 기능이라고 해도</t>
        </r>
        <r>
          <rPr>
            <sz val="9"/>
            <color indexed="8"/>
            <rFont val="Tahoma"/>
            <family val="2"/>
          </rPr>
          <t>,</t>
        </r>
        <r>
          <rPr>
            <sz val="9"/>
            <color indexed="8"/>
            <rFont val="돋움"/>
            <family val="3"/>
          </rPr>
          <t xml:space="preserve">〈크툴루 신화〉의 포인트를 갖고 싶어하는 탐색자는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명이나 없을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탐색자 시트 이 기능에는 체크 마크를 붙이기 위한 사각이 없다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이 기능을 사용했다고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기능치가 향상할 것은 없기 때문에이다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〈크툴루후 신화〉의 기능을 획득하는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조우하면 광기에 빠져버리는 크툴루 신화 생물과 조우했을 경우나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우주의 무서운 진정한 힘을 보았을 경우나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금단의 서적 혹은 다른 크툴루 신화의 주문을 읽었을 경우 등이다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무엇인가의 의식을 목격했다든가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무엇인가의 사건에 참가했을 경우에도</t>
        </r>
        <r>
          <rPr>
            <sz val="9"/>
            <color indexed="8"/>
            <rFont val="Tahoma"/>
            <family val="2"/>
          </rPr>
          <t>, KP</t>
        </r>
        <r>
          <rPr>
            <sz val="9"/>
            <color indexed="8"/>
            <rFont val="돋움"/>
            <family val="3"/>
          </rPr>
          <t>는 탐색자에게〈크툴루 신화〉의 포인트를 주기로 할지도 모르지만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점은 </t>
        </r>
        <r>
          <rPr>
            <sz val="9"/>
            <color indexed="8"/>
            <rFont val="Tahoma"/>
            <family val="2"/>
          </rPr>
          <t>KP</t>
        </r>
        <r>
          <rPr>
            <sz val="9"/>
            <color indexed="8"/>
            <rFont val="돋움"/>
            <family val="3"/>
          </rPr>
          <t>에게 맡긴다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〈크툴루 신화〉의 포인트를 가지고 있으면 도움이 되는 것이 있을 지도 모르다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그러나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그렇게 많게는 갖고 싶어하지 않을것이다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이유는</t>
        </r>
        <r>
          <rPr>
            <sz val="9"/>
            <color indexed="8"/>
            <rFont val="Tahoma"/>
            <family val="2"/>
          </rPr>
          <t>, 99</t>
        </r>
        <r>
          <rPr>
            <sz val="9"/>
            <color indexed="8"/>
            <rFont val="돋움"/>
            <family val="3"/>
          </rPr>
          <t>로부터 탐색자의〈크툴루 신화〉의 수치를 뺀 값이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탐색자의 </t>
        </r>
        <r>
          <rPr>
            <sz val="9"/>
            <color indexed="8"/>
            <rFont val="Tahoma"/>
            <family val="2"/>
          </rPr>
          <t>SAN</t>
        </r>
        <r>
          <rPr>
            <sz val="9"/>
            <color indexed="8"/>
            <rFont val="돋움"/>
            <family val="3"/>
          </rPr>
          <t>의 최대치가 되기 때문이다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〈크툴루 신화〉의 포인트가 많아지면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만큼 </t>
        </r>
        <r>
          <rPr>
            <sz val="9"/>
            <color indexed="8"/>
            <rFont val="Tahoma"/>
            <family val="2"/>
          </rPr>
          <t>SAN</t>
        </r>
        <r>
          <rPr>
            <sz val="9"/>
            <color indexed="8"/>
            <rFont val="돋움"/>
            <family val="3"/>
          </rPr>
          <t>의 최대치를 감소시켜 버려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탐색자는 정신이 약해저 버린다는 말이기도 하다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〈크툴루 신화〉의 기능이 도움이 되는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예를 들면 다음과 같은 경우이다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크툴루 신화의 몬스터의 흔적 혹은 그 다른 증거를 찾아낸 탐색자는</t>
        </r>
        <r>
          <rPr>
            <sz val="9"/>
            <color indexed="8"/>
            <rFont val="Tahoma"/>
            <family val="2"/>
          </rPr>
          <t>, 1D100</t>
        </r>
        <r>
          <rPr>
            <sz val="9"/>
            <color indexed="8"/>
            <rFont val="돋움"/>
            <family val="3"/>
          </rPr>
          <t>로 이 기능에 성공하면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존재가 무엇인지를 알거나 어떠한 행동을 취할까를 추론할 수 있거나 혹은 그 존재가 가지고 있을지도 모르는 물질을 추론할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또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이 기능 성공하는 것에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크툴루 신화에 관한 무엇인가의 사실을 생각해 내거나 누군가가 주문을 외우고 있는 것을 봐 그 주문이 무엇인지를 알거나 어느 특정의 크툴루 신화의 책안에 있는 특정의 주문이나 정보가 실려 있을 것이라고 하는 것을 생각해 내거나 한다</t>
        </r>
        <r>
          <rPr>
            <sz val="9"/>
            <color indexed="8"/>
            <rFont val="Tahoma"/>
            <family val="2"/>
          </rPr>
          <t xml:space="preserve">. </t>
        </r>
        <r>
          <rPr>
            <sz val="9"/>
            <color indexed="8"/>
            <rFont val="돋움"/>
            <family val="3"/>
          </rPr>
          <t>혹은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다른 행동을 수행할 수 있다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크툴루 신화의 완전한 지식을 가지고 있는 인간은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 xml:space="preserve">비록〈크툴루 신화〉기능치가 </t>
        </r>
        <r>
          <rPr>
            <sz val="9"/>
            <color indexed="8"/>
            <rFont val="Tahoma"/>
            <family val="2"/>
          </rPr>
          <t>99%</t>
        </r>
        <r>
          <rPr>
            <sz val="9"/>
            <color indexed="8"/>
            <rFont val="돋움"/>
            <family val="3"/>
          </rPr>
          <t>인 사람이라도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완전한 지식은 가지고 있지 않다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그레이트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올드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원조차도 가지고 있지 않다고 해도 좋을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그레이트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올드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 xml:space="preserve">원의〈크툴루 신화〉의 기능치가 </t>
        </r>
        <r>
          <rPr>
            <sz val="9"/>
            <color indexed="8"/>
            <rFont val="Tahoma"/>
            <family val="2"/>
          </rPr>
          <t>100%</t>
        </r>
        <r>
          <rPr>
            <sz val="9"/>
            <color indexed="8"/>
            <rFont val="돋움"/>
            <family val="3"/>
          </rPr>
          <t>라고 하는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단지 인간에 비해 조금 높다고 할 뿐으로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크툴루 신화의 수수께끼를 전부 알고 있는 것은 아니라는 것이다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아우터</t>
        </r>
        <r>
          <rPr>
            <sz val="9"/>
            <color indexed="8"/>
            <rFont val="MS Gothic"/>
            <family val="3"/>
          </rPr>
          <t>・</t>
        </r>
        <r>
          <rPr>
            <sz val="9"/>
            <color indexed="8"/>
            <rFont val="돋움"/>
            <family val="3"/>
          </rPr>
          <t>갓들은 전부 알고 있을지도 모르다</t>
        </r>
        <r>
          <rPr>
            <sz val="9"/>
            <color indexed="8"/>
            <rFont val="Tahoma"/>
            <family val="2"/>
          </rPr>
          <t>.</t>
        </r>
        <r>
          <rPr>
            <sz val="9"/>
            <color indexed="8"/>
            <rFont val="돋움"/>
            <family val="3"/>
          </rPr>
          <t>무엇보다 그들이 그런 일을 생각하는 일이 있다는 경우의 이야기이지만…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무한이라는 것에 대처할 수 있는 것은 신만 인 것인다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크툴루 신화의 비정한 암흑은 영원의 저쪽으로 퍼지고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크툴루 신화의 수수께끼를 마스터 했다고 생각했다고 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그것은 일시적인 것이며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국부적인 것이며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환상에 지나지 않는 것이다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6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이 기능을 사용하면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비밀의 문이나 골방을 찾아내거나 숨어 있는 침입자를 깨닫거나 남의 눈에 붙지 않는 단서를 찾아내거나 색을 바꿔바른 차를 알아차리거나 매복해 하고 있는 적을 깨닫거나 부푼 주머니을 깨닫거나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게임 중</t>
        </r>
        <r>
          <rPr>
            <sz val="9"/>
            <color indexed="8"/>
            <rFont val="Tahoma"/>
            <family val="2"/>
          </rPr>
          <t>(</t>
        </r>
        <r>
          <rPr>
            <sz val="9"/>
            <color indexed="8"/>
            <rFont val="돋움"/>
            <family val="3"/>
          </rPr>
          <t>안</t>
        </r>
        <r>
          <rPr>
            <sz val="9"/>
            <color indexed="8"/>
            <rFont val="Tahoma"/>
            <family val="2"/>
          </rPr>
          <t>)</t>
        </r>
        <r>
          <rPr>
            <sz val="9"/>
            <color indexed="8"/>
            <rFont val="돋움"/>
            <family val="3"/>
          </rPr>
          <t>에서 몹시 중요한 기능이다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6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손 안에 있는 것을 던져서 대상을 맞히고 싶을 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혹은 던진 것의 적절한 부분을 맞히고 싶을 때〈투척〉의 기능을 사용한다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손바닥 사이즈의 물건으로 밸런스의 적당한 것이면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물건의 </t>
        </r>
        <r>
          <rPr>
            <sz val="9"/>
            <color indexed="8"/>
            <rFont val="Tahoma"/>
            <family val="2"/>
          </rPr>
          <t>SIZ</t>
        </r>
        <r>
          <rPr>
            <sz val="9"/>
            <color indexed="8"/>
            <rFont val="돋움"/>
            <family val="3"/>
          </rPr>
          <t xml:space="preserve">를 넘은 탐색자의 </t>
        </r>
        <r>
          <rPr>
            <sz val="9"/>
            <color indexed="8"/>
            <rFont val="Tahoma"/>
            <family val="2"/>
          </rPr>
          <t xml:space="preserve">STR1 </t>
        </r>
        <r>
          <rPr>
            <sz val="9"/>
            <color indexed="8"/>
            <rFont val="돋움"/>
            <family val="3"/>
          </rPr>
          <t>포인트에 대해</t>
        </r>
        <r>
          <rPr>
            <sz val="9"/>
            <color indexed="8"/>
            <rFont val="Tahoma"/>
            <family val="2"/>
          </rPr>
          <t xml:space="preserve">, 3 m </t>
        </r>
        <r>
          <rPr>
            <sz val="9"/>
            <color indexed="8"/>
            <rFont val="돋움"/>
            <family val="3"/>
          </rPr>
          <t>던질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다만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던지듯이 디자인 되어 있는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 xml:space="preserve">그 물건의 </t>
        </r>
        <r>
          <rPr>
            <sz val="9"/>
            <color indexed="8"/>
            <rFont val="Tahoma"/>
            <family val="2"/>
          </rPr>
          <t xml:space="preserve">SIZ </t>
        </r>
        <r>
          <rPr>
            <sz val="9"/>
            <color indexed="8"/>
            <rFont val="돋움"/>
            <family val="3"/>
          </rPr>
          <t xml:space="preserve">넘는 탐색자의 </t>
        </r>
        <r>
          <rPr>
            <sz val="9"/>
            <color indexed="8"/>
            <rFont val="Tahoma"/>
            <family val="2"/>
          </rPr>
          <t xml:space="preserve">STR1 </t>
        </r>
        <r>
          <rPr>
            <sz val="9"/>
            <color indexed="8"/>
            <rFont val="돋움"/>
            <family val="3"/>
          </rPr>
          <t>포인트에 대해</t>
        </r>
        <r>
          <rPr>
            <sz val="9"/>
            <color indexed="8"/>
            <rFont val="Tahoma"/>
            <family val="2"/>
          </rPr>
          <t>, 6 m</t>
        </r>
        <r>
          <rPr>
            <sz val="9"/>
            <color indexed="8"/>
            <rFont val="돋움"/>
            <family val="3"/>
          </rPr>
          <t>까지 던질 수 있고</t>
        </r>
        <r>
          <rPr>
            <sz val="9"/>
            <color indexed="8"/>
            <rFont val="Tahoma"/>
            <family val="2"/>
          </rPr>
          <t xml:space="preserve">,  </t>
        </r>
        <r>
          <rPr>
            <sz val="9"/>
            <color indexed="8"/>
            <rFont val="돋움"/>
            <family val="3"/>
          </rPr>
          <t>바운드하여 더 먼 곳까지 갈지도 모른다</t>
        </r>
        <r>
          <rPr>
            <sz val="9"/>
            <color indexed="8"/>
            <rFont val="Tahoma"/>
            <family val="2"/>
          </rPr>
          <t>.
KP</t>
        </r>
        <r>
          <rPr>
            <sz val="9"/>
            <color indexed="8"/>
            <rFont val="돋움"/>
            <family val="3"/>
          </rPr>
          <t>는 실제의 물건에 따르고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수치를 수정해야 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왜냐하면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예를 들면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야구의 공는 투창과는 다르게 날아가기 때문이다</t>
        </r>
        <r>
          <rPr>
            <sz val="9"/>
            <color indexed="8"/>
            <rFont val="Tahoma"/>
            <family val="2"/>
          </rPr>
          <t xml:space="preserve">. 
</t>
        </r>
        <r>
          <rPr>
            <sz val="9"/>
            <color indexed="8"/>
            <rFont val="돋움"/>
            <family val="3"/>
          </rPr>
          <t>〈투척〉의 굴림에 실패했을 경우에는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던진 것은 대상으로부터 랜덤에 멀어진 장소에 착지한다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실제의 굴림의 결과와 성공하기 위해서 필요하게 되는 수치의 최대치를 비교해 던진 것이 목표로부터 근처까지 닿았다고 봐도 좋은가를 결정한다</t>
        </r>
        <r>
          <rPr>
            <sz val="9"/>
            <color indexed="8"/>
            <rFont val="Tahoma"/>
            <family val="2"/>
          </rPr>
          <t xml:space="preserve">. </t>
        </r>
      </text>
    </comment>
    <comment ref="C63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시료의 성분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온도나 에너지나 압력이 시료에게 주는 영향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시료끼리의 화학반응 등을 연구하는 학문이다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〈화학〉의 기능에 의해서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복잡한 화합물을 만들어 내거나 추출할 수 있을지도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예를 들면 간단한 화약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독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가스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산 등이며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그러한 것을 만들거나 추출하기 위해서는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시간이 하루정도 걸리며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적절한 장치나 화학 약품이 필요하다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이 기능으로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미지의 물질을 분석할 수도 있을지도 모른다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그 경우에도 적절한 장치나 시약이 필요하다</t>
        </r>
        <r>
          <rPr>
            <sz val="9"/>
            <color indexed="8"/>
            <rFont val="Tahoma"/>
            <family val="2"/>
          </rPr>
          <t>.</t>
        </r>
      </text>
    </comment>
    <comment ref="C64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돋움"/>
            <family val="3"/>
          </rPr>
          <t>자신에게로의 공격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던지는 도구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매복 등을 본능적으로 피하는 기능이다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〈회피〉기능을 사용한 캐릭터는 〈흘리기〉는 실시할 수 있지만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공격은 실시할 수 없다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〈회피〉는 다른 기능과 같이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경험에 의해서 향상시킬 수 있다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무엇인가를〈회피〉하려고 할 수 있는 것은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그 공격이 눈에 보였을 경우 뿐이다</t>
        </r>
        <r>
          <rPr>
            <sz val="9"/>
            <color indexed="8"/>
            <rFont val="Tahoma"/>
            <family val="2"/>
          </rPr>
          <t xml:space="preserve">.
</t>
        </r>
        <r>
          <rPr>
            <sz val="9"/>
            <color indexed="8"/>
            <rFont val="돋움"/>
            <family val="3"/>
          </rPr>
          <t>총알에 대해서</t>
        </r>
        <r>
          <rPr>
            <sz val="9"/>
            <color indexed="8"/>
            <rFont val="Tahoma"/>
            <family val="2"/>
          </rPr>
          <t xml:space="preserve">, </t>
        </r>
        <r>
          <rPr>
            <sz val="9"/>
            <color indexed="8"/>
            <rFont val="돋움"/>
            <family val="3"/>
          </rPr>
          <t>회피를 시도할 수 있는 것은</t>
        </r>
        <r>
          <rPr>
            <sz val="9"/>
            <color indexed="8"/>
            <rFont val="Tahoma"/>
            <family val="2"/>
          </rPr>
          <t>, 1</t>
        </r>
        <r>
          <rPr>
            <sz val="9"/>
            <color indexed="8"/>
            <rFont val="돋움"/>
            <family val="3"/>
          </rPr>
          <t xml:space="preserve">번의 라운드에서 자신을 향해 발사 된 </t>
        </r>
        <r>
          <rPr>
            <sz val="9"/>
            <color indexed="8"/>
            <rFont val="Tahoma"/>
            <family val="2"/>
          </rPr>
          <t>1</t>
        </r>
        <r>
          <rPr>
            <sz val="9"/>
            <color indexed="8"/>
            <rFont val="돋움"/>
            <family val="3"/>
          </rPr>
          <t>발 뿐이다</t>
        </r>
        <r>
          <rPr>
            <sz val="9"/>
            <color indexed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<sst xmlns="http://schemas.openxmlformats.org/spreadsheetml/2006/main" count="810" uniqueCount="259">
  <si>
    <t>Call of Cthulhu</t>
  </si>
  <si>
    <t>인적사항</t>
  </si>
  <si>
    <t>이름</t>
  </si>
  <si>
    <t>성별</t>
  </si>
  <si>
    <t>직업</t>
  </si>
  <si>
    <t>나이</t>
  </si>
  <si>
    <t>국적</t>
  </si>
  <si>
    <t>정신 장애</t>
  </si>
  <si>
    <t>연수입</t>
  </si>
  <si>
    <t>저금</t>
  </si>
  <si>
    <t>취미</t>
  </si>
  <si>
    <t>사진</t>
  </si>
  <si>
    <t>짐 캐리</t>
  </si>
  <si>
    <t>남성</t>
  </si>
  <si>
    <t>경찰관</t>
  </si>
  <si>
    <t>노르웨이</t>
  </si>
  <si>
    <t>현재 상태</t>
  </si>
  <si>
    <t>현재치</t>
  </si>
  <si>
    <t>최대치</t>
  </si>
  <si>
    <t>비율(%)</t>
  </si>
  <si>
    <t>상태</t>
  </si>
  <si>
    <t>데미지 보너스</t>
  </si>
  <si>
    <t>HP</t>
  </si>
  <si>
    <t>MP</t>
  </si>
  <si>
    <t>스테이터스</t>
  </si>
  <si>
    <t>STR(힘)</t>
  </si>
  <si>
    <t>CON(건강)</t>
  </si>
  <si>
    <t>SIZ(체격)</t>
  </si>
  <si>
    <t>INT(지능)</t>
  </si>
  <si>
    <t>POW(정신력)</t>
  </si>
  <si>
    <t>DEX(민첩성)</t>
  </si>
  <si>
    <t>EDU(교육)</t>
  </si>
  <si>
    <t>APP(용모)</t>
  </si>
  <si>
    <t>LUCK(행운)</t>
  </si>
  <si>
    <t>IDEA(이해)</t>
  </si>
  <si>
    <t>KNOW(지식)</t>
  </si>
  <si>
    <t>SAN(이성)</t>
  </si>
  <si>
    <t>SAN 한계치</t>
  </si>
  <si>
    <t>기능</t>
  </si>
  <si>
    <t>기술 포인트</t>
  </si>
  <si>
    <t>잔여포인트</t>
  </si>
  <si>
    <t>총합</t>
  </si>
  <si>
    <t>기본수치</t>
  </si>
  <si>
    <t>직업/취미/나이</t>
  </si>
  <si>
    <t>최종값</t>
  </si>
  <si>
    <t>경리</t>
  </si>
  <si>
    <t>사진술</t>
  </si>
  <si>
    <t>인류학</t>
  </si>
  <si>
    <t>고고학</t>
  </si>
  <si>
    <t>샷건</t>
  </si>
  <si>
    <t>자물쇠 해제</t>
  </si>
  <si>
    <t>구슬림</t>
  </si>
  <si>
    <t>생물학</t>
  </si>
  <si>
    <t>잡기</t>
  </si>
  <si>
    <t>권총</t>
  </si>
  <si>
    <t>서브 머신건</t>
  </si>
  <si>
    <t>잠행</t>
  </si>
  <si>
    <t>기계 수리</t>
  </si>
  <si>
    <t>설득</t>
  </si>
  <si>
    <t>전기 수리</t>
  </si>
  <si>
    <t>네비게이터</t>
  </si>
  <si>
    <t>수영</t>
  </si>
  <si>
    <t>정신 분석</t>
  </si>
  <si>
    <t>다른 언어</t>
  </si>
  <si>
    <t>숨기</t>
  </si>
  <si>
    <t>전자공학</t>
  </si>
  <si>
    <t>도약</t>
  </si>
  <si>
    <t>숨기기</t>
  </si>
  <si>
    <t>제작</t>
  </si>
  <si>
    <t>도서관</t>
  </si>
  <si>
    <t>승마</t>
  </si>
  <si>
    <t>조종</t>
  </si>
  <si>
    <t>등반</t>
  </si>
  <si>
    <t>신용</t>
  </si>
  <si>
    <t>주먹질</t>
  </si>
  <si>
    <t>라이플</t>
  </si>
  <si>
    <t>심리학</t>
  </si>
  <si>
    <t>중장비 조작</t>
  </si>
  <si>
    <t>머신건</t>
  </si>
  <si>
    <t>약학</t>
  </si>
  <si>
    <t>지질학</t>
  </si>
  <si>
    <t>역사</t>
  </si>
  <si>
    <t>천문학</t>
  </si>
  <si>
    <t>무술</t>
  </si>
  <si>
    <t>엿듣기</t>
  </si>
  <si>
    <t>추적</t>
  </si>
  <si>
    <t>물리학</t>
  </si>
  <si>
    <t>에누리</t>
  </si>
  <si>
    <t>컴퓨터</t>
  </si>
  <si>
    <t>박물학</t>
  </si>
  <si>
    <t>예술</t>
  </si>
  <si>
    <t>크툴루 신화</t>
  </si>
  <si>
    <t>박치기</t>
  </si>
  <si>
    <t>오컬트</t>
  </si>
  <si>
    <t>탐색</t>
  </si>
  <si>
    <t>발차기</t>
  </si>
  <si>
    <t>운전</t>
  </si>
  <si>
    <t>투척</t>
  </si>
  <si>
    <t>법률</t>
  </si>
  <si>
    <t>응급치료</t>
  </si>
  <si>
    <t>화학</t>
  </si>
  <si>
    <t>변장</t>
  </si>
  <si>
    <t>의학</t>
  </si>
  <si>
    <t>회피</t>
  </si>
  <si>
    <t>특성</t>
  </si>
  <si>
    <t>내용</t>
  </si>
  <si>
    <t>상세</t>
  </si>
  <si>
    <t>특성 1</t>
  </si>
  <si>
    <t>특성 2</t>
  </si>
  <si>
    <t>특성 3</t>
  </si>
  <si>
    <t>특성 4</t>
  </si>
  <si>
    <t>특성 5</t>
  </si>
  <si>
    <t>특성 6</t>
  </si>
  <si>
    <t>특성 7</t>
  </si>
  <si>
    <t>특성 8</t>
  </si>
  <si>
    <t>특성 9</t>
  </si>
  <si>
    <t>특성 10</t>
  </si>
  <si>
    <t>특성 11</t>
  </si>
  <si>
    <t>특성 12</t>
  </si>
  <si>
    <t>특성 13</t>
  </si>
  <si>
    <t>특성 14</t>
  </si>
  <si>
    <t>특성 15</t>
  </si>
  <si>
    <t>특성 16</t>
  </si>
  <si>
    <t>소지품</t>
  </si>
  <si>
    <t>경찰수첩</t>
  </si>
  <si>
    <t>경찰뱃지</t>
  </si>
  <si>
    <t>수갑</t>
  </si>
  <si>
    <t>경찰복</t>
  </si>
  <si>
    <t>호루라기</t>
  </si>
  <si>
    <t>수갑열쇠</t>
  </si>
  <si>
    <t>무전기</t>
  </si>
  <si>
    <t>수통</t>
  </si>
  <si>
    <t>휴대폰</t>
  </si>
  <si>
    <t>볼펜</t>
  </si>
  <si>
    <t>손수건</t>
  </si>
  <si>
    <t>수첩</t>
  </si>
  <si>
    <t>지갑</t>
  </si>
  <si>
    <t>휴대용 가방</t>
  </si>
  <si>
    <t>명함</t>
  </si>
  <si>
    <t>포승줄</t>
  </si>
  <si>
    <t>손목시계</t>
  </si>
  <si>
    <t>후레시</t>
  </si>
  <si>
    <t>경광봉</t>
  </si>
  <si>
    <t>녹음기</t>
  </si>
  <si>
    <t>경찰곤봉</t>
  </si>
  <si>
    <t>방탄조끼</t>
  </si>
  <si>
    <t>SAN 체크</t>
  </si>
  <si>
    <t>저항 굴림</t>
  </si>
  <si>
    <t>POT(독성)</t>
  </si>
  <si>
    <t>·</t>
  </si>
  <si>
    <t>특성 롤</t>
  </si>
  <si>
    <t>초등학생</t>
  </si>
  <si>
    <t>01~10</t>
  </si>
  <si>
    <t>11~20</t>
  </si>
  <si>
    <t>21~30</t>
  </si>
  <si>
    <t>31~40</t>
  </si>
  <si>
    <t>41~50</t>
  </si>
  <si>
    <t>51~60</t>
  </si>
  <si>
    <t>61~70</t>
  </si>
  <si>
    <t>71~80</t>
  </si>
  <si>
    <t>81~90</t>
  </si>
  <si>
    <t>91~95</t>
  </si>
  <si>
    <t>96~00</t>
  </si>
  <si>
    <t>중·고등학생</t>
  </si>
  <si>
    <t>21~25</t>
  </si>
  <si>
    <t>26~30</t>
  </si>
  <si>
    <t>31~35</t>
  </si>
  <si>
    <t>36~40</t>
  </si>
  <si>
    <t>41~45</t>
  </si>
  <si>
    <t>46~50</t>
  </si>
  <si>
    <t>51~55</t>
  </si>
  <si>
    <t>56~60</t>
  </si>
  <si>
    <t>61~65</t>
  </si>
  <si>
    <t>66~75</t>
  </si>
  <si>
    <t>76~80</t>
  </si>
  <si>
    <t>81~85</t>
  </si>
  <si>
    <t>86~90</t>
  </si>
  <si>
    <t>90~00</t>
  </si>
  <si>
    <t>대학생</t>
  </si>
  <si>
    <t>01~05</t>
  </si>
  <si>
    <t>06~10</t>
  </si>
  <si>
    <t>11~15</t>
  </si>
  <si>
    <t>16~20</t>
  </si>
  <si>
    <t>66~70</t>
  </si>
  <si>
    <t>71~90</t>
  </si>
  <si>
    <t>91~00</t>
  </si>
  <si>
    <t>수치</t>
  </si>
  <si>
    <t>기본 기능(현대)</t>
  </si>
  <si>
    <t>기본 기능(학생용)</t>
  </si>
  <si>
    <t>상세 사항</t>
  </si>
  <si>
    <t>경리(10%)</t>
  </si>
  <si>
    <t>기계 수리(10%)</t>
  </si>
  <si>
    <t>고고학(1%)</t>
  </si>
  <si>
    <t>도서관(5%)</t>
  </si>
  <si>
    <t>구슬림(5%)</t>
  </si>
  <si>
    <t>권총(20%)</t>
  </si>
  <si>
    <t>숨기(40%)</t>
  </si>
  <si>
    <t>기계 수리(20%)</t>
  </si>
  <si>
    <t>신용(1%)</t>
  </si>
  <si>
    <t>네비게이터(10%)</t>
  </si>
  <si>
    <t>역사(10%)</t>
  </si>
  <si>
    <t>다른 언어(1%)</t>
  </si>
  <si>
    <t>운전:이륜차(5%)</t>
  </si>
  <si>
    <t>도약(25%)</t>
  </si>
  <si>
    <t>운전:자전거(5%)</t>
  </si>
  <si>
    <t>도서관(25%)</t>
  </si>
  <si>
    <t>응급치료(5%)</t>
  </si>
  <si>
    <t>등반(40%)</t>
  </si>
  <si>
    <t>외국어:영어(1%)</t>
  </si>
  <si>
    <t>라이플(25%)</t>
  </si>
  <si>
    <t>잠행(40%)</t>
  </si>
  <si>
    <t>머신건(15%)</t>
  </si>
  <si>
    <t>전기 수리(1%)</t>
  </si>
  <si>
    <t>무술(1%)</t>
  </si>
  <si>
    <t>물리학(1%)</t>
  </si>
  <si>
    <t>박물학(10%)</t>
  </si>
  <si>
    <t>박치기(10%)</t>
  </si>
  <si>
    <t>발차기(25%)</t>
  </si>
  <si>
    <t>법률(5%)</t>
  </si>
  <si>
    <t>변장(1%)</t>
  </si>
  <si>
    <t>사진술(10%)</t>
  </si>
  <si>
    <t>샷건(30%)</t>
  </si>
  <si>
    <t>생물학(1%)</t>
  </si>
  <si>
    <t>서브 머신건(15%)</t>
  </si>
  <si>
    <t>설득(15%)</t>
  </si>
  <si>
    <t>수영(25%)</t>
  </si>
  <si>
    <t>숨기(10%)</t>
  </si>
  <si>
    <t>숨기기(15%)</t>
  </si>
  <si>
    <t>승마(5%)</t>
  </si>
  <si>
    <t>신용(15%)</t>
  </si>
  <si>
    <t>심리학(5%)</t>
  </si>
  <si>
    <t>약학(1%)</t>
  </si>
  <si>
    <t>역사(20%)</t>
  </si>
  <si>
    <t>엿듣기(25%)</t>
  </si>
  <si>
    <t>에누리(5%)</t>
  </si>
  <si>
    <t>예술(5%)</t>
  </si>
  <si>
    <t>오컬트(5%)</t>
  </si>
  <si>
    <t>운전(20％)</t>
  </si>
  <si>
    <t>응급치료(30%)</t>
  </si>
  <si>
    <t>의학(5%)</t>
  </si>
  <si>
    <t>인류학(1%)</t>
  </si>
  <si>
    <t>자물쇠 해제(1%)</t>
  </si>
  <si>
    <t>잡기(25%)</t>
  </si>
  <si>
    <t>잠행(10%)</t>
  </si>
  <si>
    <t>전기 수리(10%)</t>
  </si>
  <si>
    <t>정신 분석(1%)</t>
  </si>
  <si>
    <t>전자공학(1%)</t>
  </si>
  <si>
    <t>제작(5%)</t>
  </si>
  <si>
    <t>조종(1%)</t>
  </si>
  <si>
    <t>주먹질(50%)</t>
  </si>
  <si>
    <t>중장비 조작(1%)</t>
  </si>
  <si>
    <t>지질학(1%)</t>
  </si>
  <si>
    <t>천문학(1%)</t>
  </si>
  <si>
    <t>추적(10%)</t>
  </si>
  <si>
    <t>컴퓨터(1%)</t>
  </si>
  <si>
    <t>크툴루 신화(0%)</t>
  </si>
  <si>
    <t>탐색(15%)</t>
  </si>
  <si>
    <t>투척(25%)</t>
  </si>
  <si>
    <t>화학(1%)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</si>
</sst>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#,##0\ ;\-#,##0\ ;&quot; - &quot;;@\ "/>
    <numFmt numFmtId="167" formatCode="[$¥-411]#,##0\ ;\-[$¥-411]#,##0\ ;[$¥-411]\-#\ ;@\ "/>
    <numFmt numFmtId="168" formatCode="0%"/>
    <numFmt numFmtId="169" formatCode="0\ ;[RED]\(0\)"/>
  </numFmts>
  <fonts count="22">
    <font>
      <sz val="10"/>
      <name val="돋움"/>
      <family val="2"/>
    </font>
    <font>
      <sz val="10"/>
      <name val="Arial"/>
      <family val="0"/>
    </font>
    <font>
      <sz val="11"/>
      <color indexed="8"/>
      <name val="맑은 고딕"/>
      <family val="2"/>
    </font>
    <font>
      <sz val="25"/>
      <color indexed="8"/>
      <name val="맑은 고딕"/>
      <family val="2"/>
    </font>
    <font>
      <b/>
      <sz val="9"/>
      <color indexed="8"/>
      <name val="Tahoma"/>
      <family val="2"/>
    </font>
    <font>
      <sz val="9"/>
      <color indexed="8"/>
      <name val="돋움"/>
      <family val="3"/>
    </font>
    <font>
      <sz val="9"/>
      <color indexed="8"/>
      <name val="Tahoma"/>
      <family val="2"/>
    </font>
    <font>
      <sz val="11"/>
      <color indexed="9"/>
      <name val="맑은 고딕"/>
      <family val="2"/>
    </font>
    <font>
      <b/>
      <sz val="15"/>
      <color indexed="8"/>
      <name val="맑은 고딕"/>
      <family val="3"/>
    </font>
    <font>
      <b/>
      <sz val="11"/>
      <color indexed="8"/>
      <name val="맑은 고딕"/>
      <family val="3"/>
    </font>
    <font>
      <b/>
      <sz val="12"/>
      <color indexed="8"/>
      <name val="맑은 고딕"/>
      <family val="3"/>
    </font>
    <font>
      <b/>
      <sz val="11"/>
      <color indexed="25"/>
      <name val="맑은 고딕"/>
      <family val="3"/>
    </font>
    <font>
      <b/>
      <sz val="11"/>
      <color indexed="19"/>
      <name val="맑은 고딕"/>
      <family val="3"/>
    </font>
    <font>
      <b/>
      <sz val="11"/>
      <color indexed="54"/>
      <name val="맑은 고딕"/>
      <family val="2"/>
    </font>
    <font>
      <sz val="11"/>
      <color indexed="57"/>
      <name val="맑은 고딕"/>
      <family val="3"/>
    </font>
    <font>
      <sz val="11"/>
      <color indexed="25"/>
      <name val="맑은 고딕"/>
      <family val="3"/>
    </font>
    <font>
      <sz val="11"/>
      <color indexed="19"/>
      <name val="맑은 고딕"/>
      <family val="3"/>
    </font>
    <font>
      <sz val="11"/>
      <color indexed="54"/>
      <name val="맑은 고딕"/>
      <family val="2"/>
    </font>
    <font>
      <sz val="11"/>
      <color indexed="10"/>
      <name val="맑은 고딕"/>
      <family val="3"/>
    </font>
    <font>
      <b/>
      <sz val="14"/>
      <color indexed="8"/>
      <name val="맑은 고딕"/>
      <family val="2"/>
    </font>
    <font>
      <sz val="9"/>
      <color indexed="8"/>
      <name val="MS Gothic"/>
      <family val="3"/>
    </font>
    <font>
      <b/>
      <sz val="8"/>
      <name val="돋움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2" fillId="0" borderId="0">
      <alignment vertical="center"/>
      <protection/>
    </xf>
    <xf numFmtId="164" fontId="2" fillId="0" borderId="0">
      <alignment vertical="center"/>
      <protection/>
    </xf>
    <xf numFmtId="166" fontId="2" fillId="0" borderId="0">
      <alignment vertical="center"/>
      <protection/>
    </xf>
  </cellStyleXfs>
  <cellXfs count="82">
    <xf numFmtId="164" fontId="0" fillId="0" borderId="0" xfId="0" applyAlignment="1">
      <alignment/>
    </xf>
    <xf numFmtId="164" fontId="2" fillId="0" borderId="0" xfId="20" applyAlignment="1">
      <alignment vertical="center"/>
      <protection/>
    </xf>
    <xf numFmtId="164" fontId="2" fillId="0" borderId="0" xfId="20">
      <alignment vertical="center"/>
      <protection/>
    </xf>
    <xf numFmtId="164" fontId="3" fillId="2" borderId="1" xfId="20" applyFont="1" applyFill="1" applyBorder="1" applyAlignment="1">
      <alignment horizontal="center" vertical="center"/>
      <protection/>
    </xf>
    <xf numFmtId="164" fontId="7" fillId="0" borderId="0" xfId="20" applyFont="1">
      <alignment vertical="center"/>
      <protection/>
    </xf>
    <xf numFmtId="164" fontId="2" fillId="0" borderId="2" xfId="20" applyBorder="1">
      <alignment vertical="center"/>
      <protection/>
    </xf>
    <xf numFmtId="164" fontId="2" fillId="0" borderId="0" xfId="20" applyBorder="1">
      <alignment vertical="center"/>
      <protection/>
    </xf>
    <xf numFmtId="164" fontId="8" fillId="3" borderId="3" xfId="20" applyFont="1" applyFill="1" applyBorder="1" applyAlignment="1">
      <alignment horizontal="center" vertical="center"/>
      <protection/>
    </xf>
    <xf numFmtId="164" fontId="9" fillId="0" borderId="0" xfId="20" applyFont="1" applyBorder="1">
      <alignment vertical="center"/>
      <protection/>
    </xf>
    <xf numFmtId="164" fontId="2" fillId="0" borderId="0" xfId="20" applyAlignment="1">
      <alignment horizontal="center" vertical="center"/>
      <protection/>
    </xf>
    <xf numFmtId="164" fontId="9" fillId="0" borderId="2" xfId="20" applyFont="1" applyBorder="1" applyAlignment="1">
      <alignment horizontal="center" vertical="center"/>
      <protection/>
    </xf>
    <xf numFmtId="164" fontId="9" fillId="0" borderId="0" xfId="20" applyFont="1" applyBorder="1" applyAlignment="1">
      <alignment horizontal="center" vertical="center"/>
      <protection/>
    </xf>
    <xf numFmtId="164" fontId="10" fillId="2" borderId="4" xfId="20" applyFont="1" applyFill="1" applyBorder="1" applyAlignment="1">
      <alignment horizontal="center" vertical="center"/>
      <protection/>
    </xf>
    <xf numFmtId="164" fontId="9" fillId="2" borderId="4" xfId="20" applyFont="1" applyFill="1" applyBorder="1" applyAlignment="1">
      <alignment horizontal="center" vertical="center"/>
      <protection/>
    </xf>
    <xf numFmtId="164" fontId="2" fillId="0" borderId="5" xfId="20" applyFont="1" applyBorder="1" applyAlignment="1">
      <alignment horizontal="center" vertical="center"/>
      <protection/>
    </xf>
    <xf numFmtId="164" fontId="2" fillId="0" borderId="5" xfId="20" applyFont="1" applyBorder="1" applyAlignment="1">
      <alignment horizontal="center" vertical="center"/>
      <protection/>
    </xf>
    <xf numFmtId="167" fontId="2" fillId="0" borderId="5" xfId="21" applyNumberFormat="1" applyFont="1" applyFill="1" applyBorder="1" applyAlignment="1" applyProtection="1">
      <alignment horizontal="center" vertical="center"/>
      <protection/>
    </xf>
    <xf numFmtId="164" fontId="9" fillId="0" borderId="5" xfId="20" applyFont="1" applyBorder="1">
      <alignment vertical="center"/>
      <protection/>
    </xf>
    <xf numFmtId="164" fontId="2" fillId="0" borderId="0" xfId="20" applyFont="1" applyBorder="1">
      <alignment vertical="center"/>
      <protection/>
    </xf>
    <xf numFmtId="164" fontId="9" fillId="0" borderId="5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0" xfId="20" applyFont="1">
      <alignment vertical="center"/>
      <protection/>
    </xf>
    <xf numFmtId="164" fontId="8" fillId="0" borderId="0" xfId="20" applyFont="1" applyBorder="1" applyAlignment="1">
      <alignment horizontal="center" vertical="center"/>
      <protection/>
    </xf>
    <xf numFmtId="164" fontId="2" fillId="0" borderId="0" xfId="20" applyFont="1" applyAlignment="1">
      <alignment horizontal="center" vertical="center"/>
      <protection/>
    </xf>
    <xf numFmtId="164" fontId="10" fillId="2" borderId="6" xfId="20" applyFont="1" applyFill="1" applyBorder="1" applyAlignment="1">
      <alignment horizontal="center" vertical="center"/>
      <protection/>
    </xf>
    <xf numFmtId="164" fontId="10" fillId="2" borderId="7" xfId="20" applyFont="1" applyFill="1" applyBorder="1" applyAlignment="1">
      <alignment horizontal="center" vertical="center"/>
      <protection/>
    </xf>
    <xf numFmtId="164" fontId="2" fillId="0" borderId="8" xfId="20" applyFont="1" applyBorder="1" applyAlignment="1">
      <alignment horizontal="center" vertical="center"/>
      <protection/>
    </xf>
    <xf numFmtId="168" fontId="2" fillId="0" borderId="5" xfId="19" applyFont="1" applyFill="1" applyBorder="1" applyAlignment="1" applyProtection="1">
      <alignment horizontal="center" vertical="center"/>
      <protection/>
    </xf>
    <xf numFmtId="164" fontId="2" fillId="0" borderId="5" xfId="20" applyBorder="1" applyAlignment="1">
      <alignment horizontal="center" vertical="center"/>
      <protection/>
    </xf>
    <xf numFmtId="164" fontId="2" fillId="0" borderId="7" xfId="20" applyFont="1" applyBorder="1" applyAlignment="1">
      <alignment horizontal="center" vertical="center"/>
      <protection/>
    </xf>
    <xf numFmtId="168" fontId="2" fillId="0" borderId="7" xfId="19" applyFont="1" applyFill="1" applyBorder="1" applyAlignment="1" applyProtection="1">
      <alignment horizontal="center" vertical="center"/>
      <protection/>
    </xf>
    <xf numFmtId="164" fontId="2" fillId="0" borderId="7" xfId="20" applyBorder="1" applyAlignment="1">
      <alignment horizontal="center" vertical="center"/>
      <protection/>
    </xf>
    <xf numFmtId="164" fontId="9" fillId="0" borderId="9" xfId="20" applyFont="1" applyBorder="1" applyAlignment="1">
      <alignment horizontal="center" vertical="center"/>
      <protection/>
    </xf>
    <xf numFmtId="164" fontId="2" fillId="0" borderId="2" xfId="20" applyFont="1" applyBorder="1">
      <alignment vertical="center"/>
      <protection/>
    </xf>
    <xf numFmtId="164" fontId="2" fillId="0" borderId="8" xfId="20" applyFont="1" applyBorder="1" applyAlignment="1">
      <alignment horizontal="right" vertical="center"/>
      <protection/>
    </xf>
    <xf numFmtId="164" fontId="2" fillId="4" borderId="8" xfId="20" applyFont="1" applyFill="1" applyBorder="1" applyAlignment="1">
      <alignment horizontal="right" vertical="center"/>
      <protection/>
    </xf>
    <xf numFmtId="164" fontId="9" fillId="2" borderId="10" xfId="20" applyFont="1" applyFill="1" applyBorder="1" applyAlignment="1">
      <alignment horizontal="center" vertical="center"/>
      <protection/>
    </xf>
    <xf numFmtId="164" fontId="9" fillId="3" borderId="4" xfId="20" applyFont="1" applyFill="1" applyBorder="1" applyAlignment="1">
      <alignment horizontal="center" vertical="center"/>
      <protection/>
    </xf>
    <xf numFmtId="169" fontId="2" fillId="0" borderId="5" xfId="20" applyNumberFormat="1" applyFont="1" applyBorder="1" applyAlignment="1">
      <alignment vertical="center"/>
      <protection/>
    </xf>
    <xf numFmtId="164" fontId="9" fillId="3" borderId="8" xfId="20" applyFont="1" applyFill="1" applyBorder="1" applyAlignment="1">
      <alignment horizontal="center" vertical="center"/>
      <protection/>
    </xf>
    <xf numFmtId="164" fontId="11" fillId="0" borderId="8" xfId="20" applyFont="1" applyBorder="1" applyAlignment="1">
      <alignment horizontal="center" vertical="center"/>
      <protection/>
    </xf>
    <xf numFmtId="169" fontId="11" fillId="0" borderId="8" xfId="20" applyNumberFormat="1" applyFont="1" applyBorder="1" applyAlignment="1">
      <alignment horizontal="center" vertical="center"/>
      <protection/>
    </xf>
    <xf numFmtId="164" fontId="9" fillId="3" borderId="7" xfId="20" applyFont="1" applyFill="1" applyBorder="1" applyAlignment="1">
      <alignment horizontal="center" vertical="center"/>
      <protection/>
    </xf>
    <xf numFmtId="164" fontId="12" fillId="0" borderId="7" xfId="20" applyFont="1" applyBorder="1" applyAlignment="1">
      <alignment horizontal="center" vertical="center"/>
      <protection/>
    </xf>
    <xf numFmtId="169" fontId="12" fillId="0" borderId="7" xfId="20" applyNumberFormat="1" applyFont="1" applyBorder="1" applyAlignment="1">
      <alignment horizontal="center" vertical="center"/>
      <protection/>
    </xf>
    <xf numFmtId="164" fontId="2" fillId="0" borderId="0" xfId="20" applyFont="1" applyBorder="1" applyAlignment="1">
      <alignment vertical="center"/>
      <protection/>
    </xf>
    <xf numFmtId="164" fontId="13" fillId="0" borderId="7" xfId="20" applyFont="1" applyBorder="1" applyAlignment="1">
      <alignment horizontal="center" vertical="center"/>
      <protection/>
    </xf>
    <xf numFmtId="169" fontId="13" fillId="0" borderId="7" xfId="20" applyNumberFormat="1" applyFont="1" applyBorder="1" applyAlignment="1">
      <alignment horizontal="center" vertical="center"/>
      <protection/>
    </xf>
    <xf numFmtId="164" fontId="9" fillId="0" borderId="7" xfId="20" applyFont="1" applyBorder="1" applyAlignment="1">
      <alignment horizontal="center" vertical="center"/>
      <protection/>
    </xf>
    <xf numFmtId="169" fontId="9" fillId="0" borderId="7" xfId="20" applyNumberFormat="1" applyFont="1" applyBorder="1" applyAlignment="1">
      <alignment horizontal="center" vertical="center"/>
      <protection/>
    </xf>
    <xf numFmtId="164" fontId="9" fillId="5" borderId="8" xfId="20" applyFont="1" applyFill="1" applyBorder="1" applyAlignment="1">
      <alignment horizontal="center" vertical="center"/>
      <protection/>
    </xf>
    <xf numFmtId="169" fontId="14" fillId="0" borderId="8" xfId="19" applyNumberFormat="1" applyFont="1" applyFill="1" applyBorder="1" applyAlignment="1" applyProtection="1">
      <alignment horizontal="right" vertical="center"/>
      <protection/>
    </xf>
    <xf numFmtId="169" fontId="15" fillId="4" borderId="8" xfId="20" applyNumberFormat="1" applyFont="1" applyFill="1" applyBorder="1" applyAlignment="1">
      <alignment vertical="center"/>
      <protection/>
    </xf>
    <xf numFmtId="164" fontId="16" fillId="0" borderId="8" xfId="20" applyFont="1" applyBorder="1">
      <alignment vertical="center"/>
      <protection/>
    </xf>
    <xf numFmtId="164" fontId="17" fillId="0" borderId="8" xfId="20" applyFont="1" applyBorder="1">
      <alignment vertical="center"/>
      <protection/>
    </xf>
    <xf numFmtId="169" fontId="18" fillId="4" borderId="8" xfId="19" applyNumberFormat="1" applyFont="1" applyFill="1" applyBorder="1" applyAlignment="1" applyProtection="1">
      <alignment vertical="center"/>
      <protection/>
    </xf>
    <xf numFmtId="169" fontId="14" fillId="4" borderId="8" xfId="19" applyNumberFormat="1" applyFont="1" applyFill="1" applyBorder="1" applyAlignment="1" applyProtection="1">
      <alignment vertical="center"/>
      <protection/>
    </xf>
    <xf numFmtId="164" fontId="9" fillId="5" borderId="7" xfId="20" applyFont="1" applyFill="1" applyBorder="1" applyAlignment="1">
      <alignment horizontal="center" vertical="center"/>
      <protection/>
    </xf>
    <xf numFmtId="169" fontId="14" fillId="0" borderId="7" xfId="19" applyNumberFormat="1" applyFont="1" applyFill="1" applyBorder="1" applyAlignment="1" applyProtection="1">
      <alignment horizontal="right" vertical="center"/>
      <protection/>
    </xf>
    <xf numFmtId="169" fontId="15" fillId="4" borderId="7" xfId="20" applyNumberFormat="1" applyFont="1" applyFill="1" applyBorder="1" applyAlignment="1">
      <alignment vertical="center"/>
      <protection/>
    </xf>
    <xf numFmtId="164" fontId="16" fillId="0" borderId="7" xfId="20" applyFont="1" applyBorder="1">
      <alignment vertical="center"/>
      <protection/>
    </xf>
    <xf numFmtId="164" fontId="17" fillId="0" borderId="7" xfId="20" applyFont="1" applyBorder="1">
      <alignment vertical="center"/>
      <protection/>
    </xf>
    <xf numFmtId="169" fontId="14" fillId="4" borderId="7" xfId="19" applyNumberFormat="1" applyFont="1" applyFill="1" applyBorder="1" applyAlignment="1" applyProtection="1">
      <alignment vertical="center"/>
      <protection/>
    </xf>
    <xf numFmtId="164" fontId="2" fillId="0" borderId="0" xfId="20" applyAlignment="1">
      <alignment horizontal="right" vertical="center"/>
      <protection/>
    </xf>
    <xf numFmtId="164" fontId="2" fillId="2" borderId="3" xfId="20" applyFill="1" applyBorder="1">
      <alignment vertical="center"/>
      <protection/>
    </xf>
    <xf numFmtId="164" fontId="9" fillId="2" borderId="7" xfId="20" applyFont="1" applyFill="1" applyBorder="1" applyAlignment="1">
      <alignment horizontal="center" vertical="center"/>
      <protection/>
    </xf>
    <xf numFmtId="164" fontId="2" fillId="0" borderId="8" xfId="20" applyBorder="1" applyAlignment="1">
      <alignment horizontal="center" vertical="center"/>
      <protection/>
    </xf>
    <xf numFmtId="164" fontId="2" fillId="0" borderId="8" xfId="20" applyBorder="1">
      <alignment vertical="center"/>
      <protection/>
    </xf>
    <xf numFmtId="164" fontId="2" fillId="0" borderId="5" xfId="20" applyBorder="1">
      <alignment vertical="center"/>
      <protection/>
    </xf>
    <xf numFmtId="164" fontId="2" fillId="0" borderId="7" xfId="20" applyBorder="1">
      <alignment vertical="center"/>
      <protection/>
    </xf>
    <xf numFmtId="164" fontId="19" fillId="6" borderId="1" xfId="20" applyFont="1" applyFill="1" applyBorder="1" applyAlignment="1">
      <alignment horizontal="center" vertical="center"/>
      <protection/>
    </xf>
    <xf numFmtId="164" fontId="9" fillId="6" borderId="7" xfId="20" applyFont="1" applyFill="1" applyBorder="1" applyAlignment="1">
      <alignment horizontal="center" vertical="center"/>
      <protection/>
    </xf>
    <xf numFmtId="164" fontId="19" fillId="6" borderId="3" xfId="20" applyFont="1" applyFill="1" applyBorder="1" applyAlignment="1">
      <alignment horizontal="center" vertical="center"/>
      <protection/>
    </xf>
    <xf numFmtId="164" fontId="9" fillId="7" borderId="11" xfId="20" applyFont="1" applyFill="1" applyBorder="1" applyAlignment="1">
      <alignment horizontal="center" vertical="center"/>
      <protection/>
    </xf>
    <xf numFmtId="164" fontId="8" fillId="7" borderId="3" xfId="20" applyFont="1" applyFill="1" applyBorder="1" applyAlignment="1">
      <alignment horizontal="center" vertical="center"/>
      <protection/>
    </xf>
    <xf numFmtId="164" fontId="2" fillId="0" borderId="5" xfId="20" applyNumberFormat="1" applyFont="1" applyBorder="1" applyAlignment="1">
      <alignment horizontal="center" vertical="center"/>
      <protection/>
    </xf>
    <xf numFmtId="164" fontId="2" fillId="0" borderId="7" xfId="20" applyNumberFormat="1" applyFont="1" applyBorder="1" applyAlignment="1">
      <alignment horizontal="center" vertical="center"/>
      <protection/>
    </xf>
    <xf numFmtId="164" fontId="9" fillId="7" borderId="4" xfId="20" applyFont="1" applyFill="1" applyBorder="1" applyAlignment="1">
      <alignment horizontal="center" vertical="center"/>
      <protection/>
    </xf>
    <xf numFmtId="164" fontId="2" fillId="0" borderId="12" xfId="20" applyFont="1" applyBorder="1" applyAlignment="1">
      <alignment horizontal="center" vertical="center"/>
      <protection/>
    </xf>
    <xf numFmtId="164" fontId="2" fillId="0" borderId="12" xfId="20" applyNumberFormat="1" applyFont="1" applyBorder="1" applyAlignment="1">
      <alignment horizontal="center" vertical="center"/>
      <protection/>
    </xf>
    <xf numFmtId="164" fontId="2" fillId="0" borderId="8" xfId="20" applyNumberFormat="1" applyFont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Comma [0]" xfId="21"/>
  </cellStyles>
  <dxfs count="10">
    <dxf>
      <font>
        <b/>
        <i val="0"/>
      </font>
      <border/>
    </dxf>
    <dxf>
      <font>
        <b/>
        <i/>
        <color rgb="FFC00000"/>
      </font>
      <border/>
    </dxf>
    <dxf>
      <font>
        <b val="0"/>
        <color rgb="FFC00000"/>
      </font>
      <border/>
    </dxf>
    <dxf>
      <font>
        <b val="0"/>
        <color rgb="FFFF0000"/>
      </font>
      <border/>
    </dxf>
    <dxf>
      <font>
        <b val="0"/>
        <color rgb="FFFFC000"/>
      </font>
      <border/>
    </dxf>
    <dxf>
      <font>
        <b val="0"/>
        <color rgb="FFCC9900"/>
      </font>
      <border/>
    </dxf>
    <dxf>
      <font>
        <b val="0"/>
        <i val="0"/>
        <color rgb="FF92D050"/>
      </font>
      <border/>
    </dxf>
    <dxf>
      <font>
        <b val="0"/>
        <i val="0"/>
        <color rgb="FF00B050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4F6228"/>
      <rgbColor rgb="00800080"/>
      <rgbColor rgb="00008080"/>
      <rgbColor rgb="00E6B9B8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7DEE8"/>
      <rgbColor rgb="00FF99CC"/>
      <rgbColor rgb="00CC99FF"/>
      <rgbColor rgb="00FFCC99"/>
      <rgbColor rgb="003366FF"/>
      <rgbColor rgb="0033CCCC"/>
      <rgbColor rgb="0092D050"/>
      <rgbColor rgb="00FFC000"/>
      <rgbColor rgb="00CC9900"/>
      <rgbColor rgb="00FF6600"/>
      <rgbColor rgb="00558ED5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81"/>
  <sheetViews>
    <sheetView tabSelected="1" workbookViewId="0" topLeftCell="A58">
      <selection activeCell="C81" sqref="C81"/>
    </sheetView>
  </sheetViews>
  <sheetFormatPr defaultColWidth="9.33203125" defaultRowHeight="12"/>
  <cols>
    <col min="1" max="1" width="2.66015625" style="1" customWidth="1"/>
    <col min="2" max="2" width="16.66015625" style="2" customWidth="1"/>
    <col min="3" max="3" width="12.5" style="2" customWidth="1"/>
    <col min="4" max="6" width="4.83203125" style="2" customWidth="1"/>
    <col min="7" max="7" width="11.16015625" style="2" customWidth="1"/>
    <col min="8" max="8" width="15" style="2" customWidth="1"/>
    <col min="9" max="9" width="14" style="2" customWidth="1"/>
    <col min="10" max="12" width="4.83203125" style="2" customWidth="1"/>
    <col min="13" max="13" width="12.66015625" style="2" customWidth="1"/>
    <col min="14" max="15" width="12.5" style="2" customWidth="1"/>
    <col min="16" max="18" width="4.83203125" style="2" customWidth="1"/>
    <col min="19" max="19" width="12.5" style="2" customWidth="1"/>
    <col min="20" max="16384" width="9" style="2" customWidth="1"/>
  </cols>
  <sheetData>
    <row r="1" ht="16.5"/>
    <row r="2" spans="2:20" ht="37.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</row>
    <row r="3" spans="2:19" ht="16.5">
      <c r="B3" s="5"/>
      <c r="C3" s="6"/>
      <c r="D3" s="6"/>
      <c r="G3" s="6"/>
      <c r="H3" s="6"/>
      <c r="I3" s="6"/>
      <c r="J3" s="6"/>
      <c r="M3" s="6"/>
      <c r="N3" s="6"/>
      <c r="O3" s="6"/>
      <c r="P3" s="6"/>
      <c r="S3" s="6"/>
    </row>
    <row r="4" spans="2:19" ht="24">
      <c r="B4" s="7" t="s">
        <v>1</v>
      </c>
      <c r="C4" s="7"/>
      <c r="D4" s="8"/>
      <c r="G4" s="8"/>
      <c r="H4" s="8"/>
      <c r="I4" s="8"/>
      <c r="J4" s="8"/>
      <c r="M4" s="8"/>
      <c r="N4" s="8"/>
      <c r="O4" s="8"/>
      <c r="P4" s="8"/>
      <c r="S4" s="8"/>
    </row>
    <row r="5" spans="1:19" ht="16.5">
      <c r="A5" s="9"/>
      <c r="B5" s="10"/>
      <c r="C5" s="11"/>
      <c r="D5" s="11"/>
      <c r="G5" s="11"/>
      <c r="H5" s="11"/>
      <c r="I5" s="11"/>
      <c r="J5" s="8"/>
      <c r="M5" s="8"/>
      <c r="N5" s="8"/>
      <c r="O5" s="8"/>
      <c r="P5" s="8"/>
      <c r="S5" s="8"/>
    </row>
    <row r="6" spans="1:19" ht="17.25">
      <c r="A6" s="9"/>
      <c r="B6" s="12" t="s">
        <v>2</v>
      </c>
      <c r="C6" s="12" t="s">
        <v>3</v>
      </c>
      <c r="D6" s="12" t="s">
        <v>4</v>
      </c>
      <c r="E6" s="12"/>
      <c r="F6" s="12"/>
      <c r="G6" s="12" t="s">
        <v>5</v>
      </c>
      <c r="H6" s="12" t="s">
        <v>6</v>
      </c>
      <c r="I6" s="12" t="s">
        <v>7</v>
      </c>
      <c r="J6" s="12" t="s">
        <v>8</v>
      </c>
      <c r="K6" s="12"/>
      <c r="L6" s="12"/>
      <c r="M6" s="12" t="s">
        <v>9</v>
      </c>
      <c r="N6" s="12" t="s">
        <v>10</v>
      </c>
      <c r="O6" s="8"/>
      <c r="P6" s="13" t="s">
        <v>11</v>
      </c>
      <c r="Q6" s="13"/>
      <c r="R6" s="13"/>
      <c r="S6" s="13"/>
    </row>
    <row r="7" spans="1:19" ht="16.5">
      <c r="A7" s="9"/>
      <c r="B7" s="14" t="s">
        <v>12</v>
      </c>
      <c r="C7" s="15" t="s">
        <v>13</v>
      </c>
      <c r="D7" s="14" t="s">
        <v>14</v>
      </c>
      <c r="E7" s="14"/>
      <c r="F7" s="14"/>
      <c r="G7" s="14">
        <v>30</v>
      </c>
      <c r="H7" s="14" t="s">
        <v>15</v>
      </c>
      <c r="I7" s="14"/>
      <c r="J7" s="16"/>
      <c r="K7" s="16"/>
      <c r="L7" s="16"/>
      <c r="M7" s="17">
        <f>J7*G7/2</f>
        <v>0</v>
      </c>
      <c r="N7" s="14"/>
      <c r="O7" s="18"/>
      <c r="P7" s="19"/>
      <c r="Q7" s="19"/>
      <c r="R7" s="19"/>
      <c r="S7" s="19"/>
    </row>
    <row r="8" spans="1:19" ht="16.5">
      <c r="A8" s="9"/>
      <c r="B8" s="10"/>
      <c r="C8" s="11"/>
      <c r="D8" s="20"/>
      <c r="G8" s="20"/>
      <c r="H8" s="20"/>
      <c r="I8" s="18"/>
      <c r="J8" s="18"/>
      <c r="M8" s="21"/>
      <c r="N8" s="20"/>
      <c r="O8" s="18"/>
      <c r="P8" s="19"/>
      <c r="Q8" s="19"/>
      <c r="R8" s="19"/>
      <c r="S8" s="19"/>
    </row>
    <row r="9" spans="1:19" ht="24">
      <c r="A9" s="9"/>
      <c r="B9" s="7" t="s">
        <v>16</v>
      </c>
      <c r="C9" s="7"/>
      <c r="D9" s="18"/>
      <c r="G9" s="20"/>
      <c r="H9" s="18"/>
      <c r="I9" s="18"/>
      <c r="J9" s="18"/>
      <c r="M9" s="18"/>
      <c r="N9" s="20"/>
      <c r="O9" s="18"/>
      <c r="P9" s="19"/>
      <c r="Q9" s="19"/>
      <c r="R9" s="19"/>
      <c r="S9" s="19"/>
    </row>
    <row r="10" spans="1:19" ht="24">
      <c r="A10" s="9"/>
      <c r="B10" s="10"/>
      <c r="C10" s="22"/>
      <c r="D10" s="18"/>
      <c r="G10" s="20"/>
      <c r="H10" s="18"/>
      <c r="I10" s="18"/>
      <c r="J10" s="18"/>
      <c r="M10" s="18"/>
      <c r="N10" s="20"/>
      <c r="O10" s="18"/>
      <c r="P10" s="19"/>
      <c r="Q10" s="19"/>
      <c r="R10" s="19"/>
      <c r="S10" s="19"/>
    </row>
    <row r="11" spans="1:19" s="21" customFormat="1" ht="17.25">
      <c r="A11" s="23"/>
      <c r="B11" s="24"/>
      <c r="C11" s="12" t="s">
        <v>17</v>
      </c>
      <c r="D11" s="12" t="s">
        <v>18</v>
      </c>
      <c r="E11" s="12"/>
      <c r="F11" s="12"/>
      <c r="G11" s="13" t="s">
        <v>19</v>
      </c>
      <c r="H11" s="12" t="s">
        <v>20</v>
      </c>
      <c r="I11" s="18"/>
      <c r="J11" s="13" t="s">
        <v>21</v>
      </c>
      <c r="K11" s="13"/>
      <c r="L11" s="13"/>
      <c r="M11" s="13"/>
      <c r="N11" s="13"/>
      <c r="O11" s="18"/>
      <c r="P11" s="19"/>
      <c r="Q11" s="19"/>
      <c r="R11" s="19"/>
      <c r="S11" s="19"/>
    </row>
    <row r="12" spans="1:19" ht="17.25">
      <c r="A12" s="9"/>
      <c r="B12" s="25" t="s">
        <v>22</v>
      </c>
      <c r="C12" s="26">
        <v>12</v>
      </c>
      <c r="D12" s="26">
        <f>IF(con+siz=0,"자동",ROUNDUP((con+siz)/2,0))</f>
        <v>12</v>
      </c>
      <c r="E12" s="26"/>
      <c r="F12" s="26"/>
      <c r="G12" s="27">
        <f>IF(fhp="자동","자동",hp/fhp)</f>
        <v>1</v>
      </c>
      <c r="H12" s="28" t="str">
        <f>IF(hpp="자동","자동",IF(hpp&gt;=1,"완전체",IF(hpp&gt;0.8,"건강",IF(hpp&gt;0.6,"보통",IF(hpp&gt;0.4,"피곤",IF(hpp&gt;0.2,"힘듬",IF(hpp&gt;0.1,"위험",IF(hpp&gt;0,"빈사","가사"))))))))</f>
        <v>완전체</v>
      </c>
      <c r="J12" s="14" t="str">
        <f>IF(str+siz&gt;168,"10d6",IF(str+siz&gt;152,"9d6",IF(str+siz&gt;136,"8d6",IF(str+siz&gt;120,"7d6",IF(str+siz&gt;104,"6d6",IF(str+siz&gt;88,"5d6",IF(str+siz&gt;72,"4d6",IF(str+siz&gt;56,"3d6",IF(str+siz&gt;40,"2d6",IF(str+siz&gt;32,"1d6",IF(str+siz&gt;24,"1d4",IF(str+siz&gt;16,"없음",IF(str+siz&gt;12,"-1d4",IF(str+siz&gt;1,"-1d6","힘(STR)과 체격(SIZ)의 수치를 입력하시오."))))))))))))))</f>
        <v>1d4</v>
      </c>
      <c r="K12" s="14"/>
      <c r="L12" s="14"/>
      <c r="M12" s="14"/>
      <c r="N12" s="14"/>
      <c r="O12" s="18"/>
      <c r="P12" s="19"/>
      <c r="Q12" s="19"/>
      <c r="R12" s="19"/>
      <c r="S12" s="19"/>
    </row>
    <row r="13" spans="1:19" ht="17.25">
      <c r="A13" s="9"/>
      <c r="B13" s="25" t="s">
        <v>23</v>
      </c>
      <c r="C13" s="29">
        <v>12</v>
      </c>
      <c r="D13" s="29">
        <f>IF(pow=0,"자동",pow)</f>
        <v>12</v>
      </c>
      <c r="E13" s="29"/>
      <c r="F13" s="29"/>
      <c r="G13" s="30">
        <f>IF(fmp="자동","자동",mp/fmp)</f>
        <v>1</v>
      </c>
      <c r="H13" s="31" t="str">
        <f>IF(mpp="자동","자동",IF(mp=0,"기절","(／´・ω・`)／"))</f>
        <v>(／´・ω・`)／</v>
      </c>
      <c r="I13" s="6"/>
      <c r="J13" s="8"/>
      <c r="M13" s="8"/>
      <c r="N13" s="11"/>
      <c r="O13" s="18"/>
      <c r="P13" s="19"/>
      <c r="Q13" s="19"/>
      <c r="R13" s="19"/>
      <c r="S13" s="19"/>
    </row>
    <row r="14" spans="1:19" ht="16.5">
      <c r="A14" s="9"/>
      <c r="B14" s="10"/>
      <c r="C14" s="11"/>
      <c r="D14" s="20"/>
      <c r="G14" s="20"/>
      <c r="H14" s="18"/>
      <c r="I14" s="20"/>
      <c r="J14" s="21"/>
      <c r="M14" s="18"/>
      <c r="N14" s="20"/>
      <c r="O14" s="18"/>
      <c r="P14" s="18"/>
      <c r="S14" s="18"/>
    </row>
    <row r="15" spans="1:19" ht="24">
      <c r="A15" s="9"/>
      <c r="B15" s="7" t="s">
        <v>24</v>
      </c>
      <c r="C15" s="7"/>
      <c r="D15" s="20"/>
      <c r="G15" s="20"/>
      <c r="H15" s="20"/>
      <c r="I15" s="20"/>
      <c r="J15" s="18"/>
      <c r="M15" s="18"/>
      <c r="N15" s="21"/>
      <c r="O15" s="18"/>
      <c r="P15" s="18"/>
      <c r="S15" s="18"/>
    </row>
    <row r="16" spans="1:19" ht="16.5">
      <c r="A16" s="9"/>
      <c r="B16" s="32"/>
      <c r="C16" s="32"/>
      <c r="D16" s="20"/>
      <c r="G16" s="20"/>
      <c r="H16" s="20"/>
      <c r="I16" s="20"/>
      <c r="J16" s="20"/>
      <c r="M16" s="20"/>
      <c r="N16" s="21"/>
      <c r="O16" s="18"/>
      <c r="P16" s="18"/>
      <c r="S16" s="33"/>
    </row>
    <row r="17" spans="1:19" ht="17.25">
      <c r="A17" s="9"/>
      <c r="B17" s="12" t="s">
        <v>25</v>
      </c>
      <c r="C17" s="12" t="s">
        <v>26</v>
      </c>
      <c r="D17" s="12" t="s">
        <v>27</v>
      </c>
      <c r="E17" s="12"/>
      <c r="F17" s="12"/>
      <c r="G17" s="12" t="s">
        <v>28</v>
      </c>
      <c r="H17" s="12" t="s">
        <v>29</v>
      </c>
      <c r="I17" s="12" t="s">
        <v>30</v>
      </c>
      <c r="J17" s="12" t="s">
        <v>31</v>
      </c>
      <c r="K17" s="12"/>
      <c r="L17" s="12"/>
      <c r="M17" s="12" t="s">
        <v>32</v>
      </c>
      <c r="N17" s="12" t="s">
        <v>33</v>
      </c>
      <c r="O17" s="12" t="s">
        <v>34</v>
      </c>
      <c r="P17" s="12" t="s">
        <v>35</v>
      </c>
      <c r="Q17" s="12"/>
      <c r="R17" s="12"/>
      <c r="S17" s="12" t="s">
        <v>36</v>
      </c>
    </row>
    <row r="18" spans="1:19" ht="16.5">
      <c r="A18" s="9"/>
      <c r="B18" s="34">
        <v>14</v>
      </c>
      <c r="C18" s="34">
        <v>7</v>
      </c>
      <c r="D18" s="34">
        <v>16</v>
      </c>
      <c r="E18" s="34"/>
      <c r="F18" s="34"/>
      <c r="G18" s="34">
        <v>15</v>
      </c>
      <c r="H18" s="34">
        <v>12</v>
      </c>
      <c r="I18" s="34">
        <v>11</v>
      </c>
      <c r="J18" s="34">
        <v>13</v>
      </c>
      <c r="K18" s="34"/>
      <c r="L18" s="34"/>
      <c r="M18" s="34">
        <v>10</v>
      </c>
      <c r="N18" s="34">
        <f>IF(pow=0,"자동",MIN(pow*5,99))</f>
        <v>60</v>
      </c>
      <c r="O18" s="34">
        <f>IF(int=0,"자동",MIN(int*5,99))</f>
        <v>75</v>
      </c>
      <c r="P18" s="35">
        <f>IF(edu=0,"자동",MIN(edu*5,99))</f>
        <v>65</v>
      </c>
      <c r="Q18" s="35"/>
      <c r="R18" s="35"/>
      <c r="S18" s="34">
        <f>IF(pow=0,"자동",MIN(H18*5,S20))</f>
        <v>60</v>
      </c>
    </row>
    <row r="19" spans="1:19" ht="16.5">
      <c r="A19" s="9"/>
      <c r="B19" s="1"/>
      <c r="C19" s="8"/>
      <c r="D19" s="8"/>
      <c r="G19" s="11"/>
      <c r="H19" s="11"/>
      <c r="I19" s="20"/>
      <c r="J19" s="20"/>
      <c r="M19" s="20"/>
      <c r="N19" s="20"/>
      <c r="O19" s="18"/>
      <c r="P19" s="18"/>
      <c r="S19" s="36" t="s">
        <v>37</v>
      </c>
    </row>
    <row r="20" spans="2:19" ht="24">
      <c r="B20" s="7" t="s">
        <v>38</v>
      </c>
      <c r="C20" s="7"/>
      <c r="D20" s="8"/>
      <c r="G20" s="37" t="s">
        <v>39</v>
      </c>
      <c r="H20" s="37"/>
      <c r="I20" s="20"/>
      <c r="J20" s="37" t="s">
        <v>40</v>
      </c>
      <c r="K20" s="37"/>
      <c r="L20" s="37"/>
      <c r="M20" s="37"/>
      <c r="N20" s="20"/>
      <c r="O20" s="18"/>
      <c r="P20" s="18"/>
      <c r="S20" s="38">
        <f>99-$S42</f>
        <v>99</v>
      </c>
    </row>
    <row r="21" spans="1:16" ht="16.5">
      <c r="A21" s="9"/>
      <c r="B21" s="20"/>
      <c r="C21" s="20"/>
      <c r="D21" s="18"/>
      <c r="G21" s="39" t="s">
        <v>4</v>
      </c>
      <c r="H21" s="40">
        <f>edu*20</f>
        <v>260</v>
      </c>
      <c r="I21" s="20"/>
      <c r="J21" s="39" t="s">
        <v>4</v>
      </c>
      <c r="K21" s="39"/>
      <c r="L21" s="39"/>
      <c r="M21" s="41">
        <f>H21-SUM(D27:D46,J27:J46,P27:P46)</f>
        <v>0</v>
      </c>
      <c r="N21" s="20"/>
      <c r="O21" s="18"/>
      <c r="P21" s="18"/>
    </row>
    <row r="22" spans="2:19" ht="16.5">
      <c r="B22" s="21"/>
      <c r="C22" s="21"/>
      <c r="D22" s="18"/>
      <c r="G22" s="42" t="s">
        <v>10</v>
      </c>
      <c r="H22" s="43">
        <f>int*10</f>
        <v>150</v>
      </c>
      <c r="I22" s="21"/>
      <c r="J22" s="42" t="s">
        <v>10</v>
      </c>
      <c r="K22" s="42"/>
      <c r="L22" s="42"/>
      <c r="M22" s="44">
        <f>H22-SUM(E27:E46,K27:K46,Q27:Q46)</f>
        <v>0</v>
      </c>
      <c r="N22" s="20"/>
      <c r="O22" s="18"/>
      <c r="P22" s="18"/>
      <c r="S22" s="45"/>
    </row>
    <row r="23" spans="2:19" ht="16.5">
      <c r="B23" s="21"/>
      <c r="C23" s="21"/>
      <c r="D23" s="18"/>
      <c r="G23" s="42" t="s">
        <v>5</v>
      </c>
      <c r="H23" s="46">
        <f>IF((ROUNDDOWN((G7-(J18+6))/10,0)*10)&lt;=0,0,ROUNDDOWN((G7-(J18+6))/10,0)*10)</f>
        <v>10</v>
      </c>
      <c r="I23" s="21"/>
      <c r="J23" s="42" t="s">
        <v>5</v>
      </c>
      <c r="K23" s="42"/>
      <c r="L23" s="42"/>
      <c r="M23" s="47">
        <f>H23-SUM(F27:F46,L27:L46,R27:R46)</f>
        <v>0</v>
      </c>
      <c r="N23" s="20"/>
      <c r="O23" s="18"/>
      <c r="P23" s="18"/>
      <c r="S23" s="45"/>
    </row>
    <row r="24" spans="2:19" ht="16.5">
      <c r="B24" s="21"/>
      <c r="C24" s="21"/>
      <c r="D24" s="18"/>
      <c r="G24" s="42" t="s">
        <v>41</v>
      </c>
      <c r="H24" s="48">
        <f>SUM(H21:H23)</f>
        <v>420</v>
      </c>
      <c r="J24" s="42" t="s">
        <v>41</v>
      </c>
      <c r="K24" s="42"/>
      <c r="L24" s="42"/>
      <c r="M24" s="49">
        <f>H24-SUM(D27:F46,J27:L46,P27:R46)</f>
        <v>0</v>
      </c>
      <c r="N24" s="11"/>
      <c r="O24" s="8"/>
      <c r="P24" s="8"/>
      <c r="S24" s="45"/>
    </row>
    <row r="25" spans="2:19" ht="12.75">
      <c r="B25" s="21"/>
      <c r="C25" s="21"/>
      <c r="D25" s="21"/>
      <c r="I25" s="11"/>
      <c r="J25" s="8"/>
      <c r="M25" s="8"/>
      <c r="N25" s="8"/>
      <c r="O25" s="8"/>
      <c r="P25" s="8"/>
      <c r="S25" s="8"/>
    </row>
    <row r="26" spans="1:19" ht="12.75">
      <c r="A26" s="9"/>
      <c r="B26" s="13" t="s">
        <v>38</v>
      </c>
      <c r="C26" s="13" t="s">
        <v>42</v>
      </c>
      <c r="D26" s="13" t="s">
        <v>43</v>
      </c>
      <c r="E26" s="13"/>
      <c r="F26" s="13"/>
      <c r="G26" s="13" t="s">
        <v>44</v>
      </c>
      <c r="H26" s="13" t="s">
        <v>38</v>
      </c>
      <c r="I26" s="13" t="s">
        <v>42</v>
      </c>
      <c r="J26" s="13" t="s">
        <v>43</v>
      </c>
      <c r="K26" s="13"/>
      <c r="L26" s="13"/>
      <c r="M26" s="13" t="s">
        <v>44</v>
      </c>
      <c r="N26" s="13" t="s">
        <v>38</v>
      </c>
      <c r="O26" s="13" t="s">
        <v>42</v>
      </c>
      <c r="P26" s="13" t="s">
        <v>43</v>
      </c>
      <c r="Q26" s="13"/>
      <c r="R26" s="13"/>
      <c r="S26" s="13" t="s">
        <v>44</v>
      </c>
    </row>
    <row r="27" spans="1:19" ht="12.75">
      <c r="A27" s="9"/>
      <c r="B27" s="50" t="s">
        <v>45</v>
      </c>
      <c r="C27" s="51">
        <f>IF(ISBLANK($B27),"",INDEX(기능테이블,MATCH($B27,기능,0),2))</f>
        <v>10</v>
      </c>
      <c r="D27" s="52"/>
      <c r="E27" s="53"/>
      <c r="F27" s="54"/>
      <c r="G27" s="55">
        <f>IF(ISBLANK(B27),"",SUM(C27:F27))</f>
        <v>10</v>
      </c>
      <c r="H27" s="50" t="s">
        <v>46</v>
      </c>
      <c r="I27" s="56">
        <f>IF(ISBLANK($H27),"",INDEX(기능테이블,MATCH($H27,기능,0),2))</f>
        <v>10</v>
      </c>
      <c r="J27" s="52"/>
      <c r="K27" s="53"/>
      <c r="L27" s="54"/>
      <c r="M27" s="55">
        <f>IF(ISBLANK(H27),"",SUM(I27:L27))</f>
        <v>10</v>
      </c>
      <c r="N27" s="50" t="s">
        <v>47</v>
      </c>
      <c r="O27" s="56">
        <f>IF(ISBLANK($N27),"",INDEX(기능테이블,MATCH($N27,기능,0),2))</f>
        <v>1</v>
      </c>
      <c r="P27" s="52"/>
      <c r="Q27" s="53"/>
      <c r="R27" s="54"/>
      <c r="S27" s="55">
        <f>IF(ISBLANK(N27),"",SUM(O27:R27))</f>
        <v>1</v>
      </c>
    </row>
    <row r="28" spans="1:19" ht="12.75">
      <c r="A28" s="9"/>
      <c r="B28" s="57" t="s">
        <v>48</v>
      </c>
      <c r="C28" s="58">
        <f>IF(ISBLANK($B28),"",INDEX(기능테이블,MATCH($B28,기능,0),2))</f>
        <v>1</v>
      </c>
      <c r="D28" s="59"/>
      <c r="E28" s="60"/>
      <c r="F28" s="61"/>
      <c r="G28" s="55">
        <f>IF(ISBLANK(B28),"",SUM(C28:F28))</f>
        <v>1</v>
      </c>
      <c r="H28" s="57" t="s">
        <v>49</v>
      </c>
      <c r="I28" s="62">
        <f>IF(ISBLANK($H28),"",INDEX(기능테이블,MATCH($H28,기능,0),2))</f>
        <v>30</v>
      </c>
      <c r="J28" s="59"/>
      <c r="K28" s="60"/>
      <c r="L28" s="61"/>
      <c r="M28" s="55">
        <f>IF(ISBLANK(H28),"",SUM(I28:L28))</f>
        <v>30</v>
      </c>
      <c r="N28" s="57" t="s">
        <v>50</v>
      </c>
      <c r="O28" s="62">
        <f>IF(ISBLANK($N28),"",INDEX(기능테이블,MATCH($N28,기능,0),2))</f>
        <v>1</v>
      </c>
      <c r="P28" s="59"/>
      <c r="Q28" s="60">
        <v>40</v>
      </c>
      <c r="R28" s="61"/>
      <c r="S28" s="55">
        <f>IF(ISBLANK(N28),"",SUM(O28:R28))</f>
        <v>41</v>
      </c>
    </row>
    <row r="29" spans="1:19" ht="12.75">
      <c r="A29" s="9"/>
      <c r="B29" s="57" t="s">
        <v>51</v>
      </c>
      <c r="C29" s="58">
        <f>IF(ISBLANK($B29),"",INDEX(기능테이블,MATCH($B29,기능,0),2))</f>
        <v>5</v>
      </c>
      <c r="D29" s="59"/>
      <c r="E29" s="60"/>
      <c r="F29" s="61"/>
      <c r="G29" s="55">
        <f>IF(ISBLANK(B29),"",SUM(C29:F29))</f>
        <v>5</v>
      </c>
      <c r="H29" s="57" t="s">
        <v>52</v>
      </c>
      <c r="I29" s="62">
        <f>IF(ISBLANK($H29),"",INDEX(기능테이블,MATCH($H29,기능,0),2))</f>
        <v>1</v>
      </c>
      <c r="J29" s="59"/>
      <c r="K29" s="60"/>
      <c r="L29" s="61"/>
      <c r="M29" s="55">
        <f>IF(ISBLANK(H29),"",SUM(I29:L29))</f>
        <v>1</v>
      </c>
      <c r="N29" s="57" t="s">
        <v>53</v>
      </c>
      <c r="O29" s="62">
        <f>IF(ISBLANK($N29),"",INDEX(기능테이블,MATCH($N29,기능,0),2))</f>
        <v>25</v>
      </c>
      <c r="P29" s="59"/>
      <c r="Q29" s="60"/>
      <c r="R29" s="61"/>
      <c r="S29" s="55">
        <f>IF(ISBLANK(N29),"",SUM(O29:R29))</f>
        <v>25</v>
      </c>
    </row>
    <row r="30" spans="2:19" ht="12.75">
      <c r="B30" s="57" t="s">
        <v>54</v>
      </c>
      <c r="C30" s="58">
        <f>IF(ISBLANK($B30),"",INDEX(기능테이블,MATCH($B30,기능,0),2))</f>
        <v>20</v>
      </c>
      <c r="D30" s="59">
        <v>56</v>
      </c>
      <c r="E30" s="60"/>
      <c r="F30" s="61"/>
      <c r="G30" s="55">
        <f>IF(ISBLANK(B30),"",SUM(C30:F30))</f>
        <v>76</v>
      </c>
      <c r="H30" s="57" t="s">
        <v>55</v>
      </c>
      <c r="I30" s="62">
        <f>IF(ISBLANK($H30),"",INDEX(기능테이블,MATCH($H30,기능,0),2))</f>
        <v>15</v>
      </c>
      <c r="J30" s="59"/>
      <c r="K30" s="60"/>
      <c r="L30" s="61"/>
      <c r="M30" s="55">
        <f>IF(ISBLANK(H30),"",SUM(I30:L30))</f>
        <v>15</v>
      </c>
      <c r="N30" s="57" t="s">
        <v>56</v>
      </c>
      <c r="O30" s="62">
        <f>IF(ISBLANK($N30),"",INDEX(기능테이블,MATCH($N30,기능,0),2))</f>
        <v>10</v>
      </c>
      <c r="P30" s="59"/>
      <c r="Q30" s="60"/>
      <c r="R30" s="61"/>
      <c r="S30" s="55">
        <f>IF(ISBLANK(N30),"",SUM(O30:R30))</f>
        <v>10</v>
      </c>
    </row>
    <row r="31" spans="2:19" ht="12.75">
      <c r="B31" s="57" t="s">
        <v>57</v>
      </c>
      <c r="C31" s="58">
        <f>IF(ISBLANK($B31),"",INDEX(기능테이블,MATCH($B31,기능,0),2))</f>
        <v>20</v>
      </c>
      <c r="D31" s="59"/>
      <c r="E31" s="60"/>
      <c r="F31" s="61"/>
      <c r="G31" s="55">
        <f>IF(ISBLANK(B31),"",SUM(C31:F31))</f>
        <v>20</v>
      </c>
      <c r="H31" s="57" t="s">
        <v>58</v>
      </c>
      <c r="I31" s="62">
        <f>IF(ISBLANK($H31),"",INDEX(기능테이블,MATCH($H31,기능,0),2))</f>
        <v>15</v>
      </c>
      <c r="J31" s="59"/>
      <c r="K31" s="60"/>
      <c r="L31" s="61"/>
      <c r="M31" s="55">
        <f>IF(ISBLANK(H31),"",SUM(I31:L31))</f>
        <v>15</v>
      </c>
      <c r="N31" s="57" t="s">
        <v>59</v>
      </c>
      <c r="O31" s="62">
        <f>IF(ISBLANK($N31),"",INDEX(기능테이블,MATCH($N31,기능,0),2))</f>
        <v>10</v>
      </c>
      <c r="P31" s="59"/>
      <c r="Q31" s="60"/>
      <c r="R31" s="61"/>
      <c r="S31" s="55">
        <f>IF(ISBLANK(N31),"",SUM(O31:R31))</f>
        <v>10</v>
      </c>
    </row>
    <row r="32" spans="2:19" ht="12.75">
      <c r="B32" s="57" t="s">
        <v>60</v>
      </c>
      <c r="C32" s="58">
        <f>IF(ISBLANK($B32),"",INDEX(기능테이블,MATCH($B32,기능,0),2))</f>
        <v>10</v>
      </c>
      <c r="D32" s="59"/>
      <c r="E32" s="60"/>
      <c r="F32" s="61"/>
      <c r="G32" s="55">
        <f>IF(ISBLANK(B32),"",SUM(C32:F32))</f>
        <v>10</v>
      </c>
      <c r="H32" s="57" t="s">
        <v>61</v>
      </c>
      <c r="I32" s="62">
        <f>IF(ISBLANK($H32),"",INDEX(기능테이블,MATCH($H32,기능,0),2))</f>
        <v>25</v>
      </c>
      <c r="J32" s="59"/>
      <c r="K32" s="60"/>
      <c r="L32" s="61"/>
      <c r="M32" s="55">
        <f>IF(ISBLANK(H32),"",SUM(I32:L32))</f>
        <v>25</v>
      </c>
      <c r="N32" s="57" t="s">
        <v>62</v>
      </c>
      <c r="O32" s="62">
        <f>IF(ISBLANK($N32),"",INDEX(기능테이블,MATCH($N32,기능,0),2))</f>
        <v>1</v>
      </c>
      <c r="P32" s="59"/>
      <c r="Q32" s="60"/>
      <c r="R32" s="61"/>
      <c r="S32" s="55">
        <f>IF(ISBLANK(N32),"",SUM(O32:R32))</f>
        <v>1</v>
      </c>
    </row>
    <row r="33" spans="2:19" ht="12.75">
      <c r="B33" s="57" t="s">
        <v>63</v>
      </c>
      <c r="C33" s="58">
        <f>IF(ISBLANK($B33),"",INDEX(기능테이블,MATCH($B33,기능,0),2))</f>
        <v>1</v>
      </c>
      <c r="D33" s="59"/>
      <c r="E33" s="60"/>
      <c r="F33" s="61"/>
      <c r="G33" s="55">
        <f>IF(ISBLANK(B33),"",SUM(C33:F33))</f>
        <v>1</v>
      </c>
      <c r="H33" s="57" t="s">
        <v>64</v>
      </c>
      <c r="I33" s="62">
        <f>IF(ISBLANK($H33),"",INDEX(기능테이블,MATCH($H33,기능,0),2))</f>
        <v>10</v>
      </c>
      <c r="J33" s="59"/>
      <c r="K33" s="60"/>
      <c r="L33" s="61"/>
      <c r="M33" s="55">
        <f>IF(ISBLANK(H33),"",SUM(I33:L33))</f>
        <v>10</v>
      </c>
      <c r="N33" s="57" t="s">
        <v>65</v>
      </c>
      <c r="O33" s="62">
        <f>IF(ISBLANK($N33),"",INDEX(기능테이블,MATCH($N33,기능,0),2))</f>
        <v>1</v>
      </c>
      <c r="P33" s="59"/>
      <c r="Q33" s="60"/>
      <c r="R33" s="61"/>
      <c r="S33" s="55">
        <f>IF(ISBLANK(N33),"",SUM(O33:R33))</f>
        <v>1</v>
      </c>
    </row>
    <row r="34" spans="2:19" ht="12.75">
      <c r="B34" s="57" t="s">
        <v>66</v>
      </c>
      <c r="C34" s="58">
        <f>IF(ISBLANK($B34),"",INDEX(기능테이블,MATCH($B34,기능,0),2))</f>
        <v>25</v>
      </c>
      <c r="D34" s="59"/>
      <c r="E34" s="60"/>
      <c r="F34" s="61"/>
      <c r="G34" s="55">
        <f>IF(ISBLANK(B34),"",SUM(C34:F34))</f>
        <v>25</v>
      </c>
      <c r="H34" s="57" t="s">
        <v>67</v>
      </c>
      <c r="I34" s="62">
        <f>IF(ISBLANK($H34),"",INDEX(기능테이블,MATCH($H34,기능,0),2))</f>
        <v>15</v>
      </c>
      <c r="J34" s="59"/>
      <c r="K34" s="60"/>
      <c r="L34" s="61"/>
      <c r="M34" s="55">
        <f>IF(ISBLANK(H34),"",SUM(I34:L34))</f>
        <v>15</v>
      </c>
      <c r="N34" s="57" t="s">
        <v>68</v>
      </c>
      <c r="O34" s="62">
        <f>IF(ISBLANK($N34),"",INDEX(기능테이블,MATCH($N34,기능,0),2))</f>
        <v>5</v>
      </c>
      <c r="P34" s="59"/>
      <c r="Q34" s="60"/>
      <c r="R34" s="61"/>
      <c r="S34" s="55">
        <f>IF(ISBLANK(N34),"",SUM(O34:R34))</f>
        <v>5</v>
      </c>
    </row>
    <row r="35" spans="2:19" ht="12.75">
      <c r="B35" s="57" t="s">
        <v>69</v>
      </c>
      <c r="C35" s="58">
        <f>IF(ISBLANK($B35),"",INDEX(기능테이블,MATCH($B35,기능,0),2))</f>
        <v>25</v>
      </c>
      <c r="D35" s="59"/>
      <c r="E35" s="60"/>
      <c r="F35" s="61"/>
      <c r="G35" s="55">
        <f>IF(ISBLANK(B35),"",SUM(C35:F35))</f>
        <v>25</v>
      </c>
      <c r="H35" s="57" t="s">
        <v>70</v>
      </c>
      <c r="I35" s="62">
        <f>IF(ISBLANK($H35),"",INDEX(기능테이블,MATCH($H35,기능,0),2))</f>
        <v>5</v>
      </c>
      <c r="J35" s="59"/>
      <c r="K35" s="60"/>
      <c r="L35" s="61"/>
      <c r="M35" s="55">
        <f>IF(ISBLANK(H35),"",SUM(I35:L35))</f>
        <v>5</v>
      </c>
      <c r="N35" s="57" t="s">
        <v>71</v>
      </c>
      <c r="O35" s="62">
        <f>IF(ISBLANK($N35),"",INDEX(기능테이블,MATCH($N35,기능,0),2))</f>
        <v>1</v>
      </c>
      <c r="P35" s="59"/>
      <c r="Q35" s="60"/>
      <c r="R35" s="61"/>
      <c r="S35" s="55">
        <f>IF(ISBLANK(N35),"",SUM(O35:R35))</f>
        <v>1</v>
      </c>
    </row>
    <row r="36" spans="2:19" ht="12.75">
      <c r="B36" s="57" t="s">
        <v>72</v>
      </c>
      <c r="C36" s="58">
        <f>IF(ISBLANK($B36),"",INDEX(기능테이블,MATCH($B36,기능,0),2))</f>
        <v>40</v>
      </c>
      <c r="D36" s="59"/>
      <c r="E36" s="60"/>
      <c r="F36" s="61"/>
      <c r="G36" s="55">
        <f>IF(ISBLANK(B36),"",SUM(C36:F36))</f>
        <v>40</v>
      </c>
      <c r="H36" s="57" t="s">
        <v>73</v>
      </c>
      <c r="I36" s="62">
        <f>IF(ISBLANK($H36),"",INDEX(기능테이블,MATCH($H36,기능,0),2))</f>
        <v>15</v>
      </c>
      <c r="J36" s="59"/>
      <c r="K36" s="60"/>
      <c r="L36" s="61"/>
      <c r="M36" s="55">
        <f>IF(ISBLANK(H36),"",SUM(I36:L36))</f>
        <v>15</v>
      </c>
      <c r="N36" s="57" t="s">
        <v>74</v>
      </c>
      <c r="O36" s="62">
        <f>IF(ISBLANK($N36),"",INDEX(기능테이블,MATCH($N36,기능,0),2))</f>
        <v>50</v>
      </c>
      <c r="P36" s="59"/>
      <c r="Q36" s="60"/>
      <c r="R36" s="61"/>
      <c r="S36" s="55">
        <f>IF(ISBLANK(N36),"",SUM(O36:R36))</f>
        <v>50</v>
      </c>
    </row>
    <row r="37" spans="2:19" ht="12.75">
      <c r="B37" s="57" t="s">
        <v>75</v>
      </c>
      <c r="C37" s="58">
        <f>IF(ISBLANK($B37),"",INDEX(기능테이블,MATCH($B37,기능,0),2))</f>
        <v>25</v>
      </c>
      <c r="D37" s="59"/>
      <c r="E37" s="60"/>
      <c r="F37" s="61"/>
      <c r="G37" s="55">
        <f>IF(ISBLANK(B37),"",SUM(C37:F37))</f>
        <v>25</v>
      </c>
      <c r="H37" s="57" t="s">
        <v>76</v>
      </c>
      <c r="I37" s="62">
        <f>IF(ISBLANK($H37),"",INDEX(기능테이블,MATCH($H37,기능,0),2))</f>
        <v>5</v>
      </c>
      <c r="J37" s="59"/>
      <c r="K37" s="60"/>
      <c r="L37" s="61"/>
      <c r="M37" s="55">
        <f>IF(ISBLANK(H37),"",SUM(I37:L37))</f>
        <v>5</v>
      </c>
      <c r="N37" s="57" t="s">
        <v>77</v>
      </c>
      <c r="O37" s="62">
        <f>IF(ISBLANK($N37),"",INDEX(기능테이블,MATCH($N37,기능,0),2))</f>
        <v>1</v>
      </c>
      <c r="P37" s="59"/>
      <c r="Q37" s="60"/>
      <c r="R37" s="61"/>
      <c r="S37" s="55">
        <f>IF(ISBLANK(N37),"",SUM(O37:R37))</f>
        <v>1</v>
      </c>
    </row>
    <row r="38" spans="2:19" ht="12.75">
      <c r="B38" s="57" t="s">
        <v>78</v>
      </c>
      <c r="C38" s="58">
        <f>IF(ISBLANK($B38),"",INDEX(기능테이블,MATCH($B38,기능,0),2))</f>
        <v>15</v>
      </c>
      <c r="D38" s="59"/>
      <c r="E38" s="60"/>
      <c r="F38" s="61"/>
      <c r="G38" s="55">
        <f>IF(ISBLANK(B38),"",SUM(C38:F38))</f>
        <v>15</v>
      </c>
      <c r="H38" s="57" t="s">
        <v>79</v>
      </c>
      <c r="I38" s="62">
        <f>IF(ISBLANK($H38),"",INDEX(기능테이블,MATCH($H38,기능,0),2))</f>
        <v>1</v>
      </c>
      <c r="J38" s="59"/>
      <c r="K38" s="60"/>
      <c r="L38" s="61"/>
      <c r="M38" s="55">
        <f>IF(ISBLANK(H38),"",SUM(I38:L38))</f>
        <v>1</v>
      </c>
      <c r="N38" s="57" t="s">
        <v>80</v>
      </c>
      <c r="O38" s="62">
        <f>IF(ISBLANK($N38),"",INDEX(기능테이블,MATCH($N38,기능,0),2))</f>
        <v>1</v>
      </c>
      <c r="P38" s="59"/>
      <c r="Q38" s="60"/>
      <c r="R38" s="61"/>
      <c r="S38" s="55">
        <f>IF(ISBLANK(N38),"",SUM(O38:R38))</f>
        <v>1</v>
      </c>
    </row>
    <row r="39" spans="2:19" ht="12.75">
      <c r="B39" s="57" t="str">
        <f>"모국어"&amp;IF(ISBLANK(스테이터스!$H$7),"",":"&amp;스테이터스!$H$7)</f>
        <v>모국어:노르웨이</v>
      </c>
      <c r="C39" s="58">
        <f>IF(ISBLANK($B39),"",INDEX(기능테이블,MATCH($B39,기능,0),2))</f>
        <v>65</v>
      </c>
      <c r="D39" s="59"/>
      <c r="E39" s="60"/>
      <c r="F39" s="61"/>
      <c r="G39" s="55">
        <f>IF(ISBLANK(B39),"",SUM(C39:F39))</f>
        <v>65</v>
      </c>
      <c r="H39" s="57" t="s">
        <v>81</v>
      </c>
      <c r="I39" s="62">
        <f>IF(ISBLANK($H39),"",INDEX(기능테이블,MATCH($H39,기능,0),2))</f>
        <v>20</v>
      </c>
      <c r="J39" s="59"/>
      <c r="K39" s="60"/>
      <c r="L39" s="61"/>
      <c r="M39" s="55">
        <f>IF(ISBLANK(H39),"",SUM(I39:L39))</f>
        <v>20</v>
      </c>
      <c r="N39" s="57" t="s">
        <v>82</v>
      </c>
      <c r="O39" s="62">
        <f>IF(ISBLANK($N39),"",INDEX(기능테이블,MATCH($N39,기능,0),2))</f>
        <v>1</v>
      </c>
      <c r="P39" s="59"/>
      <c r="Q39" s="60"/>
      <c r="R39" s="61"/>
      <c r="S39" s="55">
        <f>IF(ISBLANK(N39),"",SUM(O39:R39))</f>
        <v>1</v>
      </c>
    </row>
    <row r="40" spans="2:19" ht="12.75">
      <c r="B40" s="57" t="s">
        <v>83</v>
      </c>
      <c r="C40" s="58">
        <f>IF(ISBLANK($B40),"",INDEX(기능테이블,MATCH($B40,기능,0),2))</f>
        <v>1</v>
      </c>
      <c r="D40" s="59">
        <v>79</v>
      </c>
      <c r="E40" s="60">
        <v>5</v>
      </c>
      <c r="F40" s="61"/>
      <c r="G40" s="55">
        <f>IF(ISBLANK(B40),"",SUM(C40:F40))</f>
        <v>85</v>
      </c>
      <c r="H40" s="57" t="s">
        <v>84</v>
      </c>
      <c r="I40" s="62">
        <f>IF(ISBLANK($H40),"",INDEX(기능테이블,MATCH($H40,기능,0),2))</f>
        <v>25</v>
      </c>
      <c r="J40" s="59"/>
      <c r="K40" s="60"/>
      <c r="L40" s="61"/>
      <c r="M40" s="55">
        <f>IF(ISBLANK(H40),"",SUM(I40:L40))</f>
        <v>25</v>
      </c>
      <c r="N40" s="57" t="s">
        <v>85</v>
      </c>
      <c r="O40" s="62">
        <f>IF(ISBLANK($N40),"",INDEX(기능테이블,MATCH($N40,기능,0),2))</f>
        <v>10</v>
      </c>
      <c r="P40" s="59">
        <v>60</v>
      </c>
      <c r="Q40" s="60"/>
      <c r="R40" s="61"/>
      <c r="S40" s="55">
        <f>IF(ISBLANK(N40),"",SUM(O40:R40))</f>
        <v>70</v>
      </c>
    </row>
    <row r="41" spans="2:19" ht="12.75">
      <c r="B41" s="57" t="s">
        <v>86</v>
      </c>
      <c r="C41" s="58">
        <f>IF(ISBLANK($B41),"",INDEX(기능테이블,MATCH($B41,기능,0),2))</f>
        <v>1</v>
      </c>
      <c r="D41" s="59"/>
      <c r="E41" s="60"/>
      <c r="F41" s="61"/>
      <c r="G41" s="55">
        <f>IF(ISBLANK(B41),"",SUM(C41:F41))</f>
        <v>1</v>
      </c>
      <c r="H41" s="57" t="s">
        <v>87</v>
      </c>
      <c r="I41" s="62">
        <f>IF(ISBLANK($H41),"",INDEX(기능테이블,MATCH($H41,기능,0),2))</f>
        <v>5</v>
      </c>
      <c r="J41" s="59"/>
      <c r="K41" s="60"/>
      <c r="L41" s="61"/>
      <c r="M41" s="55">
        <f>IF(ISBLANK(H41),"",SUM(I41:L41))</f>
        <v>5</v>
      </c>
      <c r="N41" s="57" t="s">
        <v>88</v>
      </c>
      <c r="O41" s="62">
        <f>IF(ISBLANK($N41),"",INDEX(기능테이블,MATCH($N41,기능,0),2))</f>
        <v>1</v>
      </c>
      <c r="P41" s="59"/>
      <c r="Q41" s="60"/>
      <c r="R41" s="61"/>
      <c r="S41" s="55">
        <f>IF(ISBLANK(N41),"",SUM(O41:R41))</f>
        <v>1</v>
      </c>
    </row>
    <row r="42" spans="2:19" ht="12.75">
      <c r="B42" s="57" t="s">
        <v>89</v>
      </c>
      <c r="C42" s="58">
        <f>IF(ISBLANK($B42),"",INDEX(기능테이블,MATCH($B42,기능,0),2))</f>
        <v>10</v>
      </c>
      <c r="D42" s="59"/>
      <c r="E42" s="60"/>
      <c r="F42" s="61"/>
      <c r="G42" s="55">
        <f>IF(ISBLANK(B42),"",SUM(C42:F42))</f>
        <v>10</v>
      </c>
      <c r="H42" s="57" t="s">
        <v>90</v>
      </c>
      <c r="I42" s="62">
        <f>IF(ISBLANK($H42),"",INDEX(기능테이블,MATCH($H42,기능,0),2))</f>
        <v>5</v>
      </c>
      <c r="J42" s="59"/>
      <c r="K42" s="60"/>
      <c r="L42" s="61"/>
      <c r="M42" s="55">
        <f>IF(ISBLANK(H42),"",SUM(I42:L42))</f>
        <v>5</v>
      </c>
      <c r="N42" s="57" t="s">
        <v>91</v>
      </c>
      <c r="O42" s="62">
        <f>IF(ISBLANK($N42),"",INDEX(기능테이블,MATCH($N42,기능,0),2))</f>
        <v>0</v>
      </c>
      <c r="P42" s="59"/>
      <c r="Q42" s="60"/>
      <c r="R42" s="61"/>
      <c r="S42" s="55">
        <f>IF(ISBLANK(N42),"",SUM(O42:R42))</f>
        <v>0</v>
      </c>
    </row>
    <row r="43" spans="2:19" ht="12.75">
      <c r="B43" s="57" t="s">
        <v>92</v>
      </c>
      <c r="C43" s="58">
        <f>IF(ISBLANK($B43),"",INDEX(기능테이블,MATCH($B43,기능,0),2))</f>
        <v>10</v>
      </c>
      <c r="D43" s="59"/>
      <c r="E43" s="60"/>
      <c r="F43" s="61"/>
      <c r="G43" s="55">
        <f>IF(ISBLANK(B43),"",SUM(C43:F43))</f>
        <v>10</v>
      </c>
      <c r="H43" s="57" t="s">
        <v>93</v>
      </c>
      <c r="I43" s="62">
        <f>IF(ISBLANK($H43),"",INDEX(기능테이블,MATCH($H43,기능,0),2))</f>
        <v>5</v>
      </c>
      <c r="J43" s="59"/>
      <c r="K43" s="60"/>
      <c r="L43" s="61"/>
      <c r="M43" s="55">
        <f>IF(ISBLANK(H43),"",SUM(I43:L43))</f>
        <v>5</v>
      </c>
      <c r="N43" s="57" t="s">
        <v>94</v>
      </c>
      <c r="O43" s="62">
        <f>IF(ISBLANK($N43),"",INDEX(기능테이블,MATCH($N43,기능,0),2))</f>
        <v>15</v>
      </c>
      <c r="P43" s="59">
        <v>65</v>
      </c>
      <c r="Q43" s="60"/>
      <c r="R43" s="61"/>
      <c r="S43" s="55">
        <f>IF(ISBLANK(N43),"",SUM(O43:R43))</f>
        <v>80</v>
      </c>
    </row>
    <row r="44" spans="2:19" ht="12.75">
      <c r="B44" s="57" t="s">
        <v>95</v>
      </c>
      <c r="C44" s="58">
        <f>IF(ISBLANK($B44),"",INDEX(기능테이블,MATCH($B44,기능,0),2))</f>
        <v>25</v>
      </c>
      <c r="D44" s="59"/>
      <c r="E44" s="60">
        <v>55</v>
      </c>
      <c r="F44" s="61"/>
      <c r="G44" s="55">
        <f>IF(ISBLANK(B44),"",SUM(C44:F44))</f>
        <v>80</v>
      </c>
      <c r="H44" s="57" t="s">
        <v>96</v>
      </c>
      <c r="I44" s="62">
        <f>IF(ISBLANK($H44),"",INDEX(기능테이블,MATCH($H44,기능,0),2))</f>
        <v>20</v>
      </c>
      <c r="J44" s="59"/>
      <c r="K44" s="60"/>
      <c r="L44" s="61"/>
      <c r="M44" s="55">
        <f>IF(ISBLANK(H44),"",SUM(I44:L44))</f>
        <v>20</v>
      </c>
      <c r="N44" s="57" t="s">
        <v>97</v>
      </c>
      <c r="O44" s="62">
        <f>IF(ISBLANK($N44),"",INDEX(기능테이블,MATCH($N44,기능,0),2))</f>
        <v>25</v>
      </c>
      <c r="P44" s="59"/>
      <c r="Q44" s="60"/>
      <c r="R44" s="61"/>
      <c r="S44" s="55">
        <f>IF(ISBLANK(N44),"",SUM(O44:R44))</f>
        <v>25</v>
      </c>
    </row>
    <row r="45" spans="2:19" ht="12.75">
      <c r="B45" s="57" t="s">
        <v>98</v>
      </c>
      <c r="C45" s="58">
        <f>IF(ISBLANK($B45),"",INDEX(기능테이블,MATCH($B45,기능,0),2))</f>
        <v>5</v>
      </c>
      <c r="D45" s="59"/>
      <c r="E45" s="60"/>
      <c r="F45" s="61"/>
      <c r="G45" s="55">
        <f>IF(ISBLANK(B45),"",SUM(C45:F45))</f>
        <v>5</v>
      </c>
      <c r="H45" s="57" t="s">
        <v>99</v>
      </c>
      <c r="I45" s="62">
        <f>IF(ISBLANK($H45),"",INDEX(기능테이블,MATCH($H45,기능,0),2))</f>
        <v>30</v>
      </c>
      <c r="J45" s="59"/>
      <c r="K45" s="60"/>
      <c r="L45" s="61"/>
      <c r="M45" s="55">
        <f>IF(ISBLANK(H45),"",SUM(I45:L45))</f>
        <v>30</v>
      </c>
      <c r="N45" s="57" t="s">
        <v>100</v>
      </c>
      <c r="O45" s="62">
        <f>IF(ISBLANK($N45),"",INDEX(기능테이블,MATCH($N45,기능,0),2))</f>
        <v>1</v>
      </c>
      <c r="P45" s="59"/>
      <c r="Q45" s="60"/>
      <c r="R45" s="61"/>
      <c r="S45" s="55">
        <f>IF(ISBLANK(N45),"",SUM(O45:R45))</f>
        <v>1</v>
      </c>
    </row>
    <row r="46" spans="2:19" ht="12.75">
      <c r="B46" s="57" t="s">
        <v>101</v>
      </c>
      <c r="C46" s="58">
        <f>IF(ISBLANK($B46),"",INDEX(기능테이블,MATCH($B46,기능,0),2))</f>
        <v>1</v>
      </c>
      <c r="D46" s="59"/>
      <c r="E46" s="60"/>
      <c r="F46" s="61"/>
      <c r="G46" s="55">
        <f>IF(ISBLANK(B46),"",SUM(C46:F46))</f>
        <v>1</v>
      </c>
      <c r="H46" s="57" t="s">
        <v>102</v>
      </c>
      <c r="I46" s="62">
        <f>IF(ISBLANK($H46),"",INDEX(기능테이블,MATCH($H46,기능,0),2))</f>
        <v>5</v>
      </c>
      <c r="J46" s="59"/>
      <c r="K46" s="60"/>
      <c r="L46" s="61"/>
      <c r="M46" s="55">
        <f>IF(ISBLANK(H46),"",SUM(I46:L46))</f>
        <v>5</v>
      </c>
      <c r="N46" s="57" t="s">
        <v>103</v>
      </c>
      <c r="O46" s="62">
        <f>IF(ISBLANK($N46),"",INDEX(기능테이블,MATCH($N46,기능,0),2))</f>
        <v>22</v>
      </c>
      <c r="P46" s="59"/>
      <c r="Q46" s="60">
        <v>50</v>
      </c>
      <c r="R46" s="61">
        <v>10</v>
      </c>
      <c r="S46" s="55">
        <f>IF(ISBLANK(N46),"",SUM(O46:R46))</f>
        <v>82</v>
      </c>
    </row>
    <row r="47" spans="9:17" ht="12.75">
      <c r="I47" s="63"/>
      <c r="Q47" s="21"/>
    </row>
    <row r="49" spans="2:3" ht="12.75">
      <c r="B49" s="7" t="s">
        <v>104</v>
      </c>
      <c r="C49" s="7"/>
    </row>
    <row r="51" spans="2:18" ht="12.75">
      <c r="B51" s="64"/>
      <c r="C51" s="13" t="s">
        <v>105</v>
      </c>
      <c r="D51" s="13"/>
      <c r="E51" s="13"/>
      <c r="F51" s="13"/>
      <c r="G51" s="13" t="s">
        <v>106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2:18" ht="12.75">
      <c r="B52" s="65" t="s">
        <v>107</v>
      </c>
      <c r="C52" s="66"/>
      <c r="D52" s="66"/>
      <c r="E52" s="66"/>
      <c r="F52" s="66"/>
      <c r="G52" s="67"/>
      <c r="H52" s="67"/>
      <c r="I52" s="67"/>
      <c r="J52" s="66"/>
      <c r="K52" s="66"/>
      <c r="L52" s="66"/>
      <c r="M52" s="67"/>
      <c r="N52" s="67"/>
      <c r="O52" s="68"/>
      <c r="P52" s="28"/>
      <c r="Q52" s="28"/>
      <c r="R52" s="28"/>
    </row>
    <row r="53" spans="2:18" ht="12.75">
      <c r="B53" s="65" t="s">
        <v>108</v>
      </c>
      <c r="C53" s="31"/>
      <c r="D53" s="31"/>
      <c r="E53" s="31"/>
      <c r="F53" s="31"/>
      <c r="G53" s="69"/>
      <c r="H53" s="69"/>
      <c r="I53" s="69"/>
      <c r="J53" s="31"/>
      <c r="K53" s="31"/>
      <c r="L53" s="31"/>
      <c r="M53" s="69"/>
      <c r="N53" s="69"/>
      <c r="O53" s="69"/>
      <c r="P53" s="31"/>
      <c r="Q53" s="31"/>
      <c r="R53" s="31"/>
    </row>
    <row r="54" spans="2:18" ht="12.75">
      <c r="B54" s="65" t="s">
        <v>109</v>
      </c>
      <c r="C54" s="31"/>
      <c r="D54" s="31"/>
      <c r="E54" s="31"/>
      <c r="F54" s="31"/>
      <c r="G54" s="69"/>
      <c r="H54" s="69"/>
      <c r="I54" s="69"/>
      <c r="J54" s="31"/>
      <c r="K54" s="31"/>
      <c r="L54" s="31"/>
      <c r="M54" s="69"/>
      <c r="N54" s="69"/>
      <c r="O54" s="69"/>
      <c r="P54" s="31"/>
      <c r="Q54" s="31"/>
      <c r="R54" s="31"/>
    </row>
    <row r="55" spans="2:18" ht="12.75">
      <c r="B55" s="65" t="s">
        <v>110</v>
      </c>
      <c r="C55" s="31"/>
      <c r="D55" s="31"/>
      <c r="E55" s="31"/>
      <c r="F55" s="31"/>
      <c r="G55" s="69"/>
      <c r="H55" s="69"/>
      <c r="I55" s="69"/>
      <c r="J55" s="31"/>
      <c r="K55" s="31"/>
      <c r="L55" s="31"/>
      <c r="M55" s="69"/>
      <c r="N55" s="69"/>
      <c r="O55" s="69"/>
      <c r="P55" s="31"/>
      <c r="Q55" s="31"/>
      <c r="R55" s="31"/>
    </row>
    <row r="56" spans="2:18" ht="12.75">
      <c r="B56" s="65" t="s">
        <v>111</v>
      </c>
      <c r="C56" s="31"/>
      <c r="D56" s="31"/>
      <c r="E56" s="31"/>
      <c r="F56" s="31"/>
      <c r="G56" s="69"/>
      <c r="H56" s="69"/>
      <c r="I56" s="69"/>
      <c r="J56" s="31"/>
      <c r="K56" s="31"/>
      <c r="L56" s="31"/>
      <c r="M56" s="69"/>
      <c r="N56" s="69"/>
      <c r="O56" s="69"/>
      <c r="P56" s="31"/>
      <c r="Q56" s="31"/>
      <c r="R56" s="31"/>
    </row>
    <row r="57" spans="2:18" ht="12.75">
      <c r="B57" s="65" t="s">
        <v>112</v>
      </c>
      <c r="C57" s="31"/>
      <c r="D57" s="31"/>
      <c r="E57" s="31"/>
      <c r="F57" s="31"/>
      <c r="G57" s="69"/>
      <c r="H57" s="69"/>
      <c r="I57" s="69"/>
      <c r="J57" s="31"/>
      <c r="K57" s="31"/>
      <c r="L57" s="31"/>
      <c r="M57" s="69"/>
      <c r="N57" s="69"/>
      <c r="O57" s="69"/>
      <c r="P57" s="31"/>
      <c r="Q57" s="31"/>
      <c r="R57" s="31"/>
    </row>
    <row r="58" spans="2:18" ht="12.75">
      <c r="B58" s="65" t="s">
        <v>113</v>
      </c>
      <c r="C58" s="31"/>
      <c r="D58" s="31"/>
      <c r="E58" s="31"/>
      <c r="F58" s="31"/>
      <c r="G58" s="69"/>
      <c r="H58" s="69"/>
      <c r="I58" s="69"/>
      <c r="J58" s="31"/>
      <c r="K58" s="31"/>
      <c r="L58" s="31"/>
      <c r="M58" s="69"/>
      <c r="N58" s="69"/>
      <c r="O58" s="69"/>
      <c r="P58" s="31"/>
      <c r="Q58" s="31"/>
      <c r="R58" s="31"/>
    </row>
    <row r="59" spans="2:18" ht="12.75">
      <c r="B59" s="65" t="s">
        <v>114</v>
      </c>
      <c r="C59" s="31"/>
      <c r="D59" s="31"/>
      <c r="E59" s="31"/>
      <c r="F59" s="31"/>
      <c r="G59" s="69"/>
      <c r="H59" s="69"/>
      <c r="I59" s="69"/>
      <c r="J59" s="31"/>
      <c r="K59" s="31"/>
      <c r="L59" s="31"/>
      <c r="M59" s="69"/>
      <c r="N59" s="69"/>
      <c r="O59" s="69"/>
      <c r="P59" s="31"/>
      <c r="Q59" s="31"/>
      <c r="R59" s="31"/>
    </row>
    <row r="60" spans="2:18" ht="12.75">
      <c r="B60" s="65" t="s">
        <v>115</v>
      </c>
      <c r="C60" s="31"/>
      <c r="D60" s="31"/>
      <c r="E60" s="31"/>
      <c r="F60" s="31"/>
      <c r="G60" s="69"/>
      <c r="H60" s="69"/>
      <c r="I60" s="69"/>
      <c r="J60" s="31"/>
      <c r="K60" s="31"/>
      <c r="L60" s="31"/>
      <c r="M60" s="69"/>
      <c r="N60" s="69"/>
      <c r="O60" s="69"/>
      <c r="P60" s="31"/>
      <c r="Q60" s="31"/>
      <c r="R60" s="31"/>
    </row>
    <row r="61" spans="2:18" ht="12.75">
      <c r="B61" s="65" t="s">
        <v>116</v>
      </c>
      <c r="C61" s="31"/>
      <c r="D61" s="31"/>
      <c r="E61" s="31"/>
      <c r="F61" s="31"/>
      <c r="G61" s="69"/>
      <c r="H61" s="69"/>
      <c r="I61" s="69"/>
      <c r="J61" s="31"/>
      <c r="K61" s="31"/>
      <c r="L61" s="31"/>
      <c r="M61" s="69"/>
      <c r="N61" s="69"/>
      <c r="O61" s="69"/>
      <c r="P61" s="31"/>
      <c r="Q61" s="31"/>
      <c r="R61" s="31"/>
    </row>
    <row r="62" spans="2:18" ht="12.75">
      <c r="B62" s="65" t="s">
        <v>117</v>
      </c>
      <c r="C62" s="31"/>
      <c r="D62" s="31"/>
      <c r="E62" s="31"/>
      <c r="F62" s="31"/>
      <c r="G62" s="69"/>
      <c r="H62" s="69"/>
      <c r="I62" s="69"/>
      <c r="J62" s="31"/>
      <c r="K62" s="31"/>
      <c r="L62" s="31"/>
      <c r="M62" s="69"/>
      <c r="N62" s="69"/>
      <c r="O62" s="69"/>
      <c r="P62" s="31"/>
      <c r="Q62" s="31"/>
      <c r="R62" s="31"/>
    </row>
    <row r="63" spans="2:18" ht="12.75">
      <c r="B63" s="65" t="s">
        <v>118</v>
      </c>
      <c r="C63" s="31"/>
      <c r="D63" s="31"/>
      <c r="E63" s="31"/>
      <c r="F63" s="31"/>
      <c r="G63" s="69"/>
      <c r="H63" s="69"/>
      <c r="I63" s="69"/>
      <c r="J63" s="31"/>
      <c r="K63" s="31"/>
      <c r="L63" s="31"/>
      <c r="M63" s="69"/>
      <c r="N63" s="69"/>
      <c r="O63" s="69"/>
      <c r="P63" s="31"/>
      <c r="Q63" s="31"/>
      <c r="R63" s="31"/>
    </row>
    <row r="64" spans="2:18" ht="12.75">
      <c r="B64" s="65" t="s">
        <v>119</v>
      </c>
      <c r="C64" s="31"/>
      <c r="D64" s="31"/>
      <c r="E64" s="31"/>
      <c r="F64" s="31"/>
      <c r="G64" s="69"/>
      <c r="H64" s="69"/>
      <c r="I64" s="69"/>
      <c r="J64" s="31"/>
      <c r="K64" s="31"/>
      <c r="L64" s="31"/>
      <c r="M64" s="69"/>
      <c r="N64" s="69"/>
      <c r="O64" s="69"/>
      <c r="P64" s="31"/>
      <c r="Q64" s="31"/>
      <c r="R64" s="31"/>
    </row>
    <row r="65" spans="2:18" ht="12.75">
      <c r="B65" s="65" t="s">
        <v>120</v>
      </c>
      <c r="C65" s="31"/>
      <c r="D65" s="31"/>
      <c r="E65" s="31"/>
      <c r="F65" s="31"/>
      <c r="G65" s="69"/>
      <c r="H65" s="69"/>
      <c r="I65" s="69"/>
      <c r="J65" s="31"/>
      <c r="K65" s="31"/>
      <c r="L65" s="31"/>
      <c r="M65" s="69"/>
      <c r="N65" s="69"/>
      <c r="O65" s="69"/>
      <c r="P65" s="31"/>
      <c r="Q65" s="31"/>
      <c r="R65" s="31"/>
    </row>
    <row r="66" spans="2:18" ht="12.75">
      <c r="B66" s="65" t="s">
        <v>121</v>
      </c>
      <c r="C66" s="31"/>
      <c r="D66" s="31"/>
      <c r="E66" s="31"/>
      <c r="F66" s="31"/>
      <c r="G66" s="69"/>
      <c r="H66" s="69"/>
      <c r="I66" s="69"/>
      <c r="J66" s="31"/>
      <c r="K66" s="31"/>
      <c r="L66" s="31"/>
      <c r="M66" s="69"/>
      <c r="N66" s="69"/>
      <c r="O66" s="69"/>
      <c r="P66" s="31"/>
      <c r="Q66" s="31"/>
      <c r="R66" s="31"/>
    </row>
    <row r="67" spans="2:18" ht="12.75">
      <c r="B67" s="65" t="s">
        <v>122</v>
      </c>
      <c r="C67" s="31"/>
      <c r="D67" s="31"/>
      <c r="E67" s="31"/>
      <c r="F67" s="31"/>
      <c r="G67" s="69"/>
      <c r="H67" s="69"/>
      <c r="I67" s="69"/>
      <c r="J67" s="31"/>
      <c r="K67" s="31"/>
      <c r="L67" s="31"/>
      <c r="M67" s="69"/>
      <c r="N67" s="69"/>
      <c r="O67" s="69"/>
      <c r="P67" s="31"/>
      <c r="Q67" s="31"/>
      <c r="R67" s="31"/>
    </row>
    <row r="69" ht="12.75">
      <c r="B69" s="2" t="s">
        <v>123</v>
      </c>
    </row>
    <row r="70" spans="2:3" ht="12.75">
      <c r="B70" s="2" t="s">
        <v>124</v>
      </c>
      <c r="C70" s="2" t="s">
        <v>125</v>
      </c>
    </row>
    <row r="71" spans="2:3" ht="12.75">
      <c r="B71" s="2" t="s">
        <v>126</v>
      </c>
      <c r="C71" s="2" t="s">
        <v>127</v>
      </c>
    </row>
    <row r="72" spans="2:3" ht="12.75">
      <c r="B72" s="2" t="s">
        <v>128</v>
      </c>
      <c r="C72" s="2" t="s">
        <v>129</v>
      </c>
    </row>
    <row r="73" spans="2:3" ht="12.75">
      <c r="B73" s="2" t="s">
        <v>130</v>
      </c>
      <c r="C73" s="2" t="s">
        <v>131</v>
      </c>
    </row>
    <row r="74" spans="2:3" ht="12.75">
      <c r="B74" s="2" t="s">
        <v>132</v>
      </c>
      <c r="C74" s="2" t="s">
        <v>133</v>
      </c>
    </row>
    <row r="75" spans="2:3" ht="12.75">
      <c r="B75" s="2" t="s">
        <v>134</v>
      </c>
      <c r="C75" s="2" t="s">
        <v>135</v>
      </c>
    </row>
    <row r="76" spans="2:3" ht="12.75">
      <c r="B76" s="2" t="s">
        <v>136</v>
      </c>
      <c r="C76" s="2" t="s">
        <v>137</v>
      </c>
    </row>
    <row r="77" spans="2:3" ht="12.75">
      <c r="B77" s="2" t="s">
        <v>138</v>
      </c>
      <c r="C77" s="2" t="s">
        <v>139</v>
      </c>
    </row>
    <row r="78" spans="2:3" ht="12.75">
      <c r="B78" s="2" t="s">
        <v>140</v>
      </c>
      <c r="C78" s="2" t="s">
        <v>54</v>
      </c>
    </row>
    <row r="79" spans="2:3" ht="12.75">
      <c r="B79" s="2" t="s">
        <v>141</v>
      </c>
      <c r="C79" s="2" t="s">
        <v>142</v>
      </c>
    </row>
    <row r="80" spans="2:3" ht="12.75">
      <c r="B80" s="2" t="s">
        <v>143</v>
      </c>
      <c r="C80" s="2" t="s">
        <v>144</v>
      </c>
    </row>
    <row r="81" ht="12.75">
      <c r="B81" s="2" t="s">
        <v>145</v>
      </c>
    </row>
  </sheetData>
  <sheetProtection selectLockedCells="1" selectUnlockedCells="1"/>
  <mergeCells count="82">
    <mergeCell ref="B2:S2"/>
    <mergeCell ref="B4:C4"/>
    <mergeCell ref="D6:F6"/>
    <mergeCell ref="J6:L6"/>
    <mergeCell ref="P6:S6"/>
    <mergeCell ref="D7:F7"/>
    <mergeCell ref="J7:L7"/>
    <mergeCell ref="P7:S13"/>
    <mergeCell ref="B9:C9"/>
    <mergeCell ref="D11:F11"/>
    <mergeCell ref="J11:N11"/>
    <mergeCell ref="D12:F12"/>
    <mergeCell ref="J12:N12"/>
    <mergeCell ref="D13:F13"/>
    <mergeCell ref="B15:C15"/>
    <mergeCell ref="D17:F17"/>
    <mergeCell ref="J17:L17"/>
    <mergeCell ref="P17:R17"/>
    <mergeCell ref="D18:F18"/>
    <mergeCell ref="J18:L18"/>
    <mergeCell ref="P18:R18"/>
    <mergeCell ref="B20:C20"/>
    <mergeCell ref="G20:H20"/>
    <mergeCell ref="J20:M20"/>
    <mergeCell ref="J21:L21"/>
    <mergeCell ref="J22:L22"/>
    <mergeCell ref="J23:L23"/>
    <mergeCell ref="J24:L24"/>
    <mergeCell ref="D26:F26"/>
    <mergeCell ref="J26:L26"/>
    <mergeCell ref="P26:R26"/>
    <mergeCell ref="B49:C49"/>
    <mergeCell ref="C51:F51"/>
    <mergeCell ref="G51:R51"/>
    <mergeCell ref="C52:F52"/>
    <mergeCell ref="J52:L52"/>
    <mergeCell ref="P52:R52"/>
    <mergeCell ref="C53:F53"/>
    <mergeCell ref="J53:L53"/>
    <mergeCell ref="P53:R53"/>
    <mergeCell ref="C54:F54"/>
    <mergeCell ref="J54:L54"/>
    <mergeCell ref="P54:R54"/>
    <mergeCell ref="C55:F55"/>
    <mergeCell ref="J55:L55"/>
    <mergeCell ref="P55:R55"/>
    <mergeCell ref="C56:F56"/>
    <mergeCell ref="J56:L56"/>
    <mergeCell ref="P56:R56"/>
    <mergeCell ref="C57:F57"/>
    <mergeCell ref="J57:L57"/>
    <mergeCell ref="P57:R57"/>
    <mergeCell ref="C58:F58"/>
    <mergeCell ref="J58:L58"/>
    <mergeCell ref="P58:R58"/>
    <mergeCell ref="C59:F59"/>
    <mergeCell ref="J59:L59"/>
    <mergeCell ref="P59:R59"/>
    <mergeCell ref="C60:F60"/>
    <mergeCell ref="J60:L60"/>
    <mergeCell ref="P60:R60"/>
    <mergeCell ref="C61:F61"/>
    <mergeCell ref="J61:L61"/>
    <mergeCell ref="P61:R61"/>
    <mergeCell ref="C62:F62"/>
    <mergeCell ref="J62:L62"/>
    <mergeCell ref="P62:R62"/>
    <mergeCell ref="C63:F63"/>
    <mergeCell ref="J63:L63"/>
    <mergeCell ref="P63:R63"/>
    <mergeCell ref="C64:F64"/>
    <mergeCell ref="J64:L64"/>
    <mergeCell ref="P64:R64"/>
    <mergeCell ref="C65:F65"/>
    <mergeCell ref="J65:L65"/>
    <mergeCell ref="P65:R65"/>
    <mergeCell ref="C66:F66"/>
    <mergeCell ref="J66:L66"/>
    <mergeCell ref="P66:R66"/>
    <mergeCell ref="C67:F67"/>
    <mergeCell ref="J67:L67"/>
    <mergeCell ref="P67:R67"/>
  </mergeCells>
  <conditionalFormatting sqref="B18:D18 G18:J18 M18">
    <cfRule type="cellIs" priority="1" dxfId="0" operator="greaterThanOrEqual" stopIfTrue="1">
      <formula>16</formula>
    </cfRule>
  </conditionalFormatting>
  <conditionalFormatting sqref="C27:C46 G27:G46 I27:I46 M27:M46 O27:O46 S27:S46">
    <cfRule type="cellIs" priority="2" dxfId="0" operator="greaterThanOrEqual" stopIfTrue="1">
      <formula>80</formula>
    </cfRule>
  </conditionalFormatting>
  <conditionalFormatting sqref="H12">
    <cfRule type="expression" priority="3" dxfId="1" stopIfTrue="1">
      <formula>NOT(ISERROR(SEARCH("가사",H12)))</formula>
    </cfRule>
    <cfRule type="expression" priority="4" dxfId="2" stopIfTrue="1">
      <formula>NOT(ISERROR(SEARCH("빈사",H12)))</formula>
    </cfRule>
    <cfRule type="expression" priority="5" dxfId="3" stopIfTrue="1">
      <formula>NOT(ISERROR(SEARCH("위험",H12)))</formula>
    </cfRule>
    <cfRule type="expression" priority="6" dxfId="4" stopIfTrue="1">
      <formula>NOT(ISERROR(SEARCH("힘듬",H12)))</formula>
    </cfRule>
    <cfRule type="expression" priority="7" dxfId="5" stopIfTrue="1">
      <formula>NOT(ISERROR(SEARCH("피곤",H12)))</formula>
    </cfRule>
    <cfRule type="expression" priority="8" dxfId="6" stopIfTrue="1">
      <formula>NOT(ISERROR(SEARCH("보통",H12)))</formula>
    </cfRule>
    <cfRule type="expression" priority="9" dxfId="7" stopIfTrue="1">
      <formula>NOT(ISERROR(SEARCH("건강",H12)))</formula>
    </cfRule>
    <cfRule type="expression" priority="10" dxfId="8" stopIfTrue="1">
      <formula>NOT(ISERROR(SEARCH("완전체",H12)))</formula>
    </cfRule>
  </conditionalFormatting>
  <conditionalFormatting sqref="H13">
    <cfRule type="expression" priority="11" dxfId="9" stopIfTrue="1">
      <formula>NOT(ISERROR(SEARCH("기절",H13)))</formula>
    </cfRule>
  </conditionalFormatting>
  <dataValidations count="2">
    <dataValidation type="list" operator="equal" allowBlank="1" showInputMessage="1" showErrorMessage="1" sqref="C7">
      <formula1>"남성,여성"</formula1>
    </dataValidation>
    <dataValidation type="list" operator="equal" allowBlank="1" showInputMessage="1" showErrorMessage="1" sqref="B27:B46 H27:H46 N27:N46">
      <formula1>INDIRECT("기능")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scale="51"/>
  <colBreaks count="1" manualBreakCount="1">
    <brk id="13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Z45"/>
  <sheetViews>
    <sheetView workbookViewId="0" topLeftCell="A1">
      <selection activeCell="C4" sqref="C4"/>
    </sheetView>
  </sheetViews>
  <sheetFormatPr defaultColWidth="9.33203125" defaultRowHeight="12"/>
  <cols>
    <col min="1" max="1" width="2.66015625" style="2" customWidth="1"/>
    <col min="2" max="2" width="11.83203125" style="2" customWidth="1"/>
    <col min="3" max="33" width="9" style="2" customWidth="1"/>
    <col min="34" max="16384" width="9" style="2" customWidth="1"/>
  </cols>
  <sheetData>
    <row r="1" ht="9.75" customHeight="1"/>
    <row r="2" spans="2:9" ht="15.75" customHeight="1">
      <c r="B2" s="70" t="s">
        <v>146</v>
      </c>
      <c r="C2" s="70"/>
      <c r="E2" s="70" t="s">
        <v>147</v>
      </c>
      <c r="F2" s="70"/>
      <c r="H2" s="70" t="s">
        <v>148</v>
      </c>
      <c r="I2" s="70"/>
    </row>
    <row r="3" spans="2:9" ht="15.75" customHeight="1">
      <c r="B3" s="70"/>
      <c r="C3" s="70"/>
      <c r="E3" s="70"/>
      <c r="F3" s="70"/>
      <c r="H3" s="70"/>
      <c r="I3" s="70"/>
    </row>
    <row r="4" ht="15.75" customHeight="1"/>
    <row r="5" spans="2:33" ht="15.75" customHeight="1">
      <c r="B5" s="71"/>
      <c r="C5" s="71">
        <v>1</v>
      </c>
      <c r="D5" s="71">
        <v>2</v>
      </c>
      <c r="E5" s="71">
        <v>3</v>
      </c>
      <c r="F5" s="71">
        <v>4</v>
      </c>
      <c r="G5" s="71">
        <v>5</v>
      </c>
      <c r="H5" s="71">
        <v>6</v>
      </c>
      <c r="I5" s="71">
        <v>7</v>
      </c>
      <c r="J5" s="71">
        <v>8</v>
      </c>
      <c r="K5" s="71">
        <v>9</v>
      </c>
      <c r="L5" s="71">
        <v>10</v>
      </c>
      <c r="M5" s="71">
        <v>11</v>
      </c>
      <c r="N5" s="71">
        <v>12</v>
      </c>
      <c r="O5" s="71">
        <v>13</v>
      </c>
      <c r="P5" s="71">
        <v>14</v>
      </c>
      <c r="Q5" s="71">
        <v>15</v>
      </c>
      <c r="R5" s="71">
        <v>16</v>
      </c>
      <c r="S5" s="71">
        <v>17</v>
      </c>
      <c r="T5" s="71">
        <v>18</v>
      </c>
      <c r="U5" s="71">
        <v>19</v>
      </c>
      <c r="V5" s="71">
        <v>20</v>
      </c>
      <c r="W5" s="71">
        <v>21</v>
      </c>
      <c r="X5" s="71">
        <v>22</v>
      </c>
      <c r="Y5" s="71">
        <v>23</v>
      </c>
      <c r="Z5" s="71">
        <v>24</v>
      </c>
      <c r="AA5" s="71">
        <v>25</v>
      </c>
      <c r="AB5" s="71">
        <v>26</v>
      </c>
      <c r="AC5" s="71">
        <v>27</v>
      </c>
      <c r="AD5" s="71">
        <v>28</v>
      </c>
      <c r="AE5" s="71">
        <v>29</v>
      </c>
      <c r="AF5" s="71">
        <v>30</v>
      </c>
      <c r="AG5" s="71">
        <v>31</v>
      </c>
    </row>
    <row r="6" spans="2:35" ht="15.75" customHeight="1">
      <c r="B6" s="71">
        <v>1</v>
      </c>
      <c r="C6" s="31">
        <v>50</v>
      </c>
      <c r="D6" s="31">
        <v>55</v>
      </c>
      <c r="E6" s="31">
        <v>60</v>
      </c>
      <c r="F6" s="31">
        <v>65</v>
      </c>
      <c r="G6" s="31">
        <v>70</v>
      </c>
      <c r="H6" s="31">
        <v>75</v>
      </c>
      <c r="I6" s="31">
        <v>80</v>
      </c>
      <c r="J6" s="31">
        <v>85</v>
      </c>
      <c r="K6" s="31">
        <v>90</v>
      </c>
      <c r="L6" s="31">
        <v>95</v>
      </c>
      <c r="M6" s="31" t="s">
        <v>149</v>
      </c>
      <c r="N6" s="31" t="s">
        <v>149</v>
      </c>
      <c r="O6" s="31" t="s">
        <v>149</v>
      </c>
      <c r="P6" s="31" t="s">
        <v>149</v>
      </c>
      <c r="Q6" s="31" t="s">
        <v>149</v>
      </c>
      <c r="R6" s="31" t="s">
        <v>149</v>
      </c>
      <c r="S6" s="31" t="s">
        <v>149</v>
      </c>
      <c r="T6" s="31" t="s">
        <v>149</v>
      </c>
      <c r="U6" s="31" t="s">
        <v>149</v>
      </c>
      <c r="V6" s="31" t="s">
        <v>149</v>
      </c>
      <c r="W6" s="31" t="s">
        <v>149</v>
      </c>
      <c r="X6" s="31" t="s">
        <v>149</v>
      </c>
      <c r="Y6" s="31" t="s">
        <v>149</v>
      </c>
      <c r="Z6" s="31" t="s">
        <v>149</v>
      </c>
      <c r="AA6" s="31" t="s">
        <v>149</v>
      </c>
      <c r="AB6" s="31" t="s">
        <v>149</v>
      </c>
      <c r="AC6" s="31" t="s">
        <v>149</v>
      </c>
      <c r="AD6" s="31" t="s">
        <v>149</v>
      </c>
      <c r="AE6" s="31" t="s">
        <v>149</v>
      </c>
      <c r="AF6" s="31" t="s">
        <v>149</v>
      </c>
      <c r="AG6" s="31" t="s">
        <v>149</v>
      </c>
      <c r="AI6" s="9"/>
    </row>
    <row r="7" spans="2:36" ht="15.75" customHeight="1">
      <c r="B7" s="71">
        <v>2</v>
      </c>
      <c r="C7" s="31">
        <v>45</v>
      </c>
      <c r="D7" s="31">
        <v>50</v>
      </c>
      <c r="E7" s="31">
        <v>55</v>
      </c>
      <c r="F7" s="31">
        <v>60</v>
      </c>
      <c r="G7" s="31">
        <v>65</v>
      </c>
      <c r="H7" s="31">
        <v>70</v>
      </c>
      <c r="I7" s="31">
        <v>75</v>
      </c>
      <c r="J7" s="31">
        <v>80</v>
      </c>
      <c r="K7" s="31">
        <v>85</v>
      </c>
      <c r="L7" s="31">
        <v>90</v>
      </c>
      <c r="M7" s="31">
        <v>95</v>
      </c>
      <c r="N7" s="31" t="s">
        <v>149</v>
      </c>
      <c r="O7" s="31" t="s">
        <v>149</v>
      </c>
      <c r="P7" s="31" t="s">
        <v>149</v>
      </c>
      <c r="Q7" s="31" t="s">
        <v>149</v>
      </c>
      <c r="R7" s="31" t="s">
        <v>149</v>
      </c>
      <c r="S7" s="31" t="s">
        <v>149</v>
      </c>
      <c r="T7" s="31" t="s">
        <v>149</v>
      </c>
      <c r="U7" s="31" t="s">
        <v>149</v>
      </c>
      <c r="V7" s="31" t="s">
        <v>149</v>
      </c>
      <c r="W7" s="31" t="s">
        <v>149</v>
      </c>
      <c r="X7" s="31" t="s">
        <v>149</v>
      </c>
      <c r="Y7" s="31" t="s">
        <v>149</v>
      </c>
      <c r="Z7" s="31" t="s">
        <v>149</v>
      </c>
      <c r="AA7" s="31" t="s">
        <v>149</v>
      </c>
      <c r="AB7" s="31" t="s">
        <v>149</v>
      </c>
      <c r="AC7" s="31" t="s">
        <v>149</v>
      </c>
      <c r="AD7" s="31" t="s">
        <v>149</v>
      </c>
      <c r="AE7" s="31" t="s">
        <v>149</v>
      </c>
      <c r="AF7" s="31" t="s">
        <v>149</v>
      </c>
      <c r="AG7" s="31" t="s">
        <v>149</v>
      </c>
      <c r="AI7" s="9"/>
      <c r="AJ7" s="9"/>
    </row>
    <row r="8" spans="2:37" ht="15.75" customHeight="1">
      <c r="B8" s="71">
        <v>3</v>
      </c>
      <c r="C8" s="31">
        <v>40</v>
      </c>
      <c r="D8" s="31">
        <v>45</v>
      </c>
      <c r="E8" s="31">
        <v>50</v>
      </c>
      <c r="F8" s="31">
        <v>55</v>
      </c>
      <c r="G8" s="31">
        <v>60</v>
      </c>
      <c r="H8" s="31">
        <v>65</v>
      </c>
      <c r="I8" s="31">
        <v>70</v>
      </c>
      <c r="J8" s="31">
        <v>75</v>
      </c>
      <c r="K8" s="31">
        <v>80</v>
      </c>
      <c r="L8" s="31">
        <v>85</v>
      </c>
      <c r="M8" s="31">
        <v>90</v>
      </c>
      <c r="N8" s="31">
        <v>95</v>
      </c>
      <c r="O8" s="31" t="s">
        <v>149</v>
      </c>
      <c r="P8" s="31" t="s">
        <v>149</v>
      </c>
      <c r="Q8" s="31" t="s">
        <v>149</v>
      </c>
      <c r="R8" s="31" t="s">
        <v>149</v>
      </c>
      <c r="S8" s="31" t="s">
        <v>149</v>
      </c>
      <c r="T8" s="31" t="s">
        <v>149</v>
      </c>
      <c r="U8" s="31" t="s">
        <v>149</v>
      </c>
      <c r="V8" s="31" t="s">
        <v>149</v>
      </c>
      <c r="W8" s="31" t="s">
        <v>149</v>
      </c>
      <c r="X8" s="31" t="s">
        <v>149</v>
      </c>
      <c r="Y8" s="31" t="s">
        <v>149</v>
      </c>
      <c r="Z8" s="31" t="s">
        <v>149</v>
      </c>
      <c r="AA8" s="31" t="s">
        <v>149</v>
      </c>
      <c r="AB8" s="31" t="s">
        <v>149</v>
      </c>
      <c r="AC8" s="31" t="s">
        <v>149</v>
      </c>
      <c r="AD8" s="31" t="s">
        <v>149</v>
      </c>
      <c r="AE8" s="31" t="s">
        <v>149</v>
      </c>
      <c r="AF8" s="31" t="s">
        <v>149</v>
      </c>
      <c r="AG8" s="31" t="s">
        <v>149</v>
      </c>
      <c r="AI8" s="9"/>
      <c r="AJ8" s="9"/>
      <c r="AK8" s="9"/>
    </row>
    <row r="9" spans="2:38" ht="15.75" customHeight="1">
      <c r="B9" s="71">
        <v>4</v>
      </c>
      <c r="C9" s="31">
        <v>35</v>
      </c>
      <c r="D9" s="31">
        <v>40</v>
      </c>
      <c r="E9" s="31">
        <v>45</v>
      </c>
      <c r="F9" s="31">
        <v>50</v>
      </c>
      <c r="G9" s="31">
        <v>55</v>
      </c>
      <c r="H9" s="31">
        <v>60</v>
      </c>
      <c r="I9" s="31">
        <v>65</v>
      </c>
      <c r="J9" s="31">
        <v>70</v>
      </c>
      <c r="K9" s="31">
        <v>75</v>
      </c>
      <c r="L9" s="31">
        <v>80</v>
      </c>
      <c r="M9" s="31">
        <v>85</v>
      </c>
      <c r="N9" s="31">
        <v>90</v>
      </c>
      <c r="O9" s="31">
        <v>95</v>
      </c>
      <c r="P9" s="31" t="s">
        <v>149</v>
      </c>
      <c r="Q9" s="31" t="s">
        <v>149</v>
      </c>
      <c r="R9" s="31" t="s">
        <v>149</v>
      </c>
      <c r="S9" s="31" t="s">
        <v>149</v>
      </c>
      <c r="T9" s="31" t="s">
        <v>149</v>
      </c>
      <c r="U9" s="31" t="s">
        <v>149</v>
      </c>
      <c r="V9" s="31" t="s">
        <v>149</v>
      </c>
      <c r="W9" s="31" t="s">
        <v>149</v>
      </c>
      <c r="X9" s="31" t="s">
        <v>149</v>
      </c>
      <c r="Y9" s="31" t="s">
        <v>149</v>
      </c>
      <c r="Z9" s="31" t="s">
        <v>149</v>
      </c>
      <c r="AA9" s="31" t="s">
        <v>149</v>
      </c>
      <c r="AB9" s="31" t="s">
        <v>149</v>
      </c>
      <c r="AC9" s="31" t="s">
        <v>149</v>
      </c>
      <c r="AD9" s="31" t="s">
        <v>149</v>
      </c>
      <c r="AE9" s="31" t="s">
        <v>149</v>
      </c>
      <c r="AF9" s="31" t="s">
        <v>149</v>
      </c>
      <c r="AG9" s="31" t="s">
        <v>149</v>
      </c>
      <c r="AI9" s="9"/>
      <c r="AJ9" s="9"/>
      <c r="AK9" s="9"/>
      <c r="AL9" s="9"/>
    </row>
    <row r="10" spans="2:39" ht="15.75" customHeight="1">
      <c r="B10" s="71">
        <v>5</v>
      </c>
      <c r="C10" s="31">
        <v>30</v>
      </c>
      <c r="D10" s="31">
        <v>35</v>
      </c>
      <c r="E10" s="31">
        <v>40</v>
      </c>
      <c r="F10" s="31">
        <v>45</v>
      </c>
      <c r="G10" s="31">
        <v>50</v>
      </c>
      <c r="H10" s="31">
        <v>55</v>
      </c>
      <c r="I10" s="31">
        <v>60</v>
      </c>
      <c r="J10" s="31">
        <v>65</v>
      </c>
      <c r="K10" s="31">
        <v>70</v>
      </c>
      <c r="L10" s="31">
        <v>75</v>
      </c>
      <c r="M10" s="31">
        <v>80</v>
      </c>
      <c r="N10" s="31">
        <v>85</v>
      </c>
      <c r="O10" s="31">
        <v>90</v>
      </c>
      <c r="P10" s="31">
        <v>95</v>
      </c>
      <c r="Q10" s="31" t="s">
        <v>149</v>
      </c>
      <c r="R10" s="31" t="s">
        <v>149</v>
      </c>
      <c r="S10" s="31" t="s">
        <v>149</v>
      </c>
      <c r="T10" s="31" t="s">
        <v>149</v>
      </c>
      <c r="U10" s="31" t="s">
        <v>149</v>
      </c>
      <c r="V10" s="31" t="s">
        <v>149</v>
      </c>
      <c r="W10" s="31" t="s">
        <v>149</v>
      </c>
      <c r="X10" s="31" t="s">
        <v>149</v>
      </c>
      <c r="Y10" s="31" t="s">
        <v>149</v>
      </c>
      <c r="Z10" s="31" t="s">
        <v>149</v>
      </c>
      <c r="AA10" s="31" t="s">
        <v>149</v>
      </c>
      <c r="AB10" s="31" t="s">
        <v>149</v>
      </c>
      <c r="AC10" s="31" t="s">
        <v>149</v>
      </c>
      <c r="AD10" s="31" t="s">
        <v>149</v>
      </c>
      <c r="AE10" s="31" t="s">
        <v>149</v>
      </c>
      <c r="AF10" s="31" t="s">
        <v>149</v>
      </c>
      <c r="AG10" s="31" t="s">
        <v>149</v>
      </c>
      <c r="AJ10" s="9"/>
      <c r="AK10" s="9"/>
      <c r="AL10" s="9"/>
      <c r="AM10" s="9"/>
    </row>
    <row r="11" spans="2:40" ht="15.75" customHeight="1">
      <c r="B11" s="71">
        <v>6</v>
      </c>
      <c r="C11" s="31">
        <v>25</v>
      </c>
      <c r="D11" s="31">
        <v>30</v>
      </c>
      <c r="E11" s="31">
        <v>35</v>
      </c>
      <c r="F11" s="31">
        <v>40</v>
      </c>
      <c r="G11" s="31">
        <v>45</v>
      </c>
      <c r="H11" s="31">
        <v>50</v>
      </c>
      <c r="I11" s="31">
        <v>55</v>
      </c>
      <c r="J11" s="31">
        <v>60</v>
      </c>
      <c r="K11" s="31">
        <v>65</v>
      </c>
      <c r="L11" s="31">
        <v>70</v>
      </c>
      <c r="M11" s="31">
        <v>75</v>
      </c>
      <c r="N11" s="31">
        <v>80</v>
      </c>
      <c r="O11" s="31">
        <v>85</v>
      </c>
      <c r="P11" s="31">
        <v>90</v>
      </c>
      <c r="Q11" s="31">
        <v>95</v>
      </c>
      <c r="R11" s="31" t="s">
        <v>149</v>
      </c>
      <c r="S11" s="31" t="s">
        <v>149</v>
      </c>
      <c r="T11" s="31" t="s">
        <v>149</v>
      </c>
      <c r="U11" s="31" t="s">
        <v>149</v>
      </c>
      <c r="V11" s="31" t="s">
        <v>149</v>
      </c>
      <c r="W11" s="31" t="s">
        <v>149</v>
      </c>
      <c r="X11" s="31" t="s">
        <v>149</v>
      </c>
      <c r="Y11" s="31" t="s">
        <v>149</v>
      </c>
      <c r="Z11" s="31" t="s">
        <v>149</v>
      </c>
      <c r="AA11" s="31" t="s">
        <v>149</v>
      </c>
      <c r="AB11" s="31" t="s">
        <v>149</v>
      </c>
      <c r="AC11" s="31" t="s">
        <v>149</v>
      </c>
      <c r="AD11" s="31" t="s">
        <v>149</v>
      </c>
      <c r="AE11" s="31" t="s">
        <v>149</v>
      </c>
      <c r="AF11" s="31" t="s">
        <v>149</v>
      </c>
      <c r="AG11" s="31" t="s">
        <v>149</v>
      </c>
      <c r="AJ11" s="9"/>
      <c r="AK11" s="9"/>
      <c r="AL11" s="9"/>
      <c r="AM11" s="9"/>
      <c r="AN11" s="9"/>
    </row>
    <row r="12" spans="2:41" ht="15.75" customHeight="1">
      <c r="B12" s="71">
        <v>7</v>
      </c>
      <c r="C12" s="31">
        <v>20</v>
      </c>
      <c r="D12" s="31">
        <v>25</v>
      </c>
      <c r="E12" s="31">
        <v>30</v>
      </c>
      <c r="F12" s="31">
        <v>35</v>
      </c>
      <c r="G12" s="31">
        <v>40</v>
      </c>
      <c r="H12" s="31">
        <v>45</v>
      </c>
      <c r="I12" s="31">
        <v>50</v>
      </c>
      <c r="J12" s="31">
        <v>55</v>
      </c>
      <c r="K12" s="31">
        <v>60</v>
      </c>
      <c r="L12" s="31">
        <v>65</v>
      </c>
      <c r="M12" s="31">
        <v>70</v>
      </c>
      <c r="N12" s="31">
        <v>75</v>
      </c>
      <c r="O12" s="31">
        <v>80</v>
      </c>
      <c r="P12" s="31">
        <v>85</v>
      </c>
      <c r="Q12" s="31">
        <v>90</v>
      </c>
      <c r="R12" s="31">
        <v>95</v>
      </c>
      <c r="S12" s="31" t="s">
        <v>149</v>
      </c>
      <c r="T12" s="31" t="s">
        <v>149</v>
      </c>
      <c r="U12" s="31" t="s">
        <v>149</v>
      </c>
      <c r="V12" s="31" t="s">
        <v>149</v>
      </c>
      <c r="W12" s="31" t="s">
        <v>149</v>
      </c>
      <c r="X12" s="31" t="s">
        <v>149</v>
      </c>
      <c r="Y12" s="31" t="s">
        <v>149</v>
      </c>
      <c r="Z12" s="31" t="s">
        <v>149</v>
      </c>
      <c r="AA12" s="31" t="s">
        <v>149</v>
      </c>
      <c r="AB12" s="31" t="s">
        <v>149</v>
      </c>
      <c r="AC12" s="31" t="s">
        <v>149</v>
      </c>
      <c r="AD12" s="31" t="s">
        <v>149</v>
      </c>
      <c r="AE12" s="31" t="s">
        <v>149</v>
      </c>
      <c r="AF12" s="31" t="s">
        <v>149</v>
      </c>
      <c r="AG12" s="31" t="s">
        <v>149</v>
      </c>
      <c r="AH12" s="9"/>
      <c r="AJ12" s="9"/>
      <c r="AK12" s="9"/>
      <c r="AL12" s="9"/>
      <c r="AM12" s="9"/>
      <c r="AN12" s="9"/>
      <c r="AO12" s="9"/>
    </row>
    <row r="13" spans="2:42" ht="15.75" customHeight="1">
      <c r="B13" s="71">
        <v>8</v>
      </c>
      <c r="C13" s="31">
        <v>15</v>
      </c>
      <c r="D13" s="31">
        <v>20</v>
      </c>
      <c r="E13" s="31">
        <v>25</v>
      </c>
      <c r="F13" s="31">
        <v>30</v>
      </c>
      <c r="G13" s="31">
        <v>35</v>
      </c>
      <c r="H13" s="31">
        <v>40</v>
      </c>
      <c r="I13" s="31">
        <v>45</v>
      </c>
      <c r="J13" s="31">
        <v>50</v>
      </c>
      <c r="K13" s="31">
        <v>55</v>
      </c>
      <c r="L13" s="31">
        <v>60</v>
      </c>
      <c r="M13" s="31">
        <v>65</v>
      </c>
      <c r="N13" s="31">
        <v>70</v>
      </c>
      <c r="O13" s="31">
        <v>75</v>
      </c>
      <c r="P13" s="31">
        <v>80</v>
      </c>
      <c r="Q13" s="31">
        <v>85</v>
      </c>
      <c r="R13" s="31">
        <v>90</v>
      </c>
      <c r="S13" s="31">
        <v>95</v>
      </c>
      <c r="T13" s="31" t="s">
        <v>149</v>
      </c>
      <c r="U13" s="31" t="s">
        <v>149</v>
      </c>
      <c r="V13" s="31" t="s">
        <v>149</v>
      </c>
      <c r="W13" s="31" t="s">
        <v>149</v>
      </c>
      <c r="X13" s="31" t="s">
        <v>149</v>
      </c>
      <c r="Y13" s="31" t="s">
        <v>149</v>
      </c>
      <c r="Z13" s="31" t="s">
        <v>149</v>
      </c>
      <c r="AA13" s="31" t="s">
        <v>149</v>
      </c>
      <c r="AB13" s="31" t="s">
        <v>149</v>
      </c>
      <c r="AC13" s="31" t="s">
        <v>149</v>
      </c>
      <c r="AD13" s="31" t="s">
        <v>149</v>
      </c>
      <c r="AE13" s="31" t="s">
        <v>149</v>
      </c>
      <c r="AF13" s="31" t="s">
        <v>149</v>
      </c>
      <c r="AG13" s="31" t="s">
        <v>149</v>
      </c>
      <c r="AH13" s="9"/>
      <c r="AJ13" s="9"/>
      <c r="AK13" s="9"/>
      <c r="AL13" s="9"/>
      <c r="AM13" s="9"/>
      <c r="AN13" s="9"/>
      <c r="AO13" s="9"/>
      <c r="AP13" s="9"/>
    </row>
    <row r="14" spans="2:43" ht="15.75" customHeight="1">
      <c r="B14" s="71">
        <v>9</v>
      </c>
      <c r="C14" s="31">
        <v>10</v>
      </c>
      <c r="D14" s="31">
        <v>15</v>
      </c>
      <c r="E14" s="31">
        <v>20</v>
      </c>
      <c r="F14" s="31">
        <v>25</v>
      </c>
      <c r="G14" s="31">
        <v>30</v>
      </c>
      <c r="H14" s="31">
        <v>35</v>
      </c>
      <c r="I14" s="31">
        <v>40</v>
      </c>
      <c r="J14" s="31">
        <v>45</v>
      </c>
      <c r="K14" s="31">
        <v>50</v>
      </c>
      <c r="L14" s="31">
        <v>55</v>
      </c>
      <c r="M14" s="31">
        <v>60</v>
      </c>
      <c r="N14" s="31">
        <v>65</v>
      </c>
      <c r="O14" s="31">
        <v>70</v>
      </c>
      <c r="P14" s="31">
        <v>75</v>
      </c>
      <c r="Q14" s="31">
        <v>80</v>
      </c>
      <c r="R14" s="31">
        <v>85</v>
      </c>
      <c r="S14" s="31">
        <v>90</v>
      </c>
      <c r="T14" s="31">
        <v>95</v>
      </c>
      <c r="U14" s="31" t="s">
        <v>149</v>
      </c>
      <c r="V14" s="31" t="s">
        <v>149</v>
      </c>
      <c r="W14" s="31" t="s">
        <v>149</v>
      </c>
      <c r="X14" s="31" t="s">
        <v>149</v>
      </c>
      <c r="Y14" s="31" t="s">
        <v>149</v>
      </c>
      <c r="Z14" s="31" t="s">
        <v>149</v>
      </c>
      <c r="AA14" s="31" t="s">
        <v>149</v>
      </c>
      <c r="AB14" s="31" t="s">
        <v>149</v>
      </c>
      <c r="AC14" s="31" t="s">
        <v>149</v>
      </c>
      <c r="AD14" s="31" t="s">
        <v>149</v>
      </c>
      <c r="AE14" s="31" t="s">
        <v>149</v>
      </c>
      <c r="AF14" s="31" t="s">
        <v>149</v>
      </c>
      <c r="AG14" s="31" t="s">
        <v>149</v>
      </c>
      <c r="AH14" s="9"/>
      <c r="AJ14" s="9"/>
      <c r="AK14" s="9"/>
      <c r="AL14" s="9"/>
      <c r="AM14" s="9"/>
      <c r="AN14" s="9"/>
      <c r="AO14" s="9"/>
      <c r="AP14" s="9"/>
      <c r="AQ14" s="9"/>
    </row>
    <row r="15" spans="2:44" ht="15.75" customHeight="1">
      <c r="B15" s="71">
        <v>10</v>
      </c>
      <c r="C15" s="31">
        <v>5</v>
      </c>
      <c r="D15" s="31">
        <v>10</v>
      </c>
      <c r="E15" s="31">
        <v>15</v>
      </c>
      <c r="F15" s="31">
        <v>20</v>
      </c>
      <c r="G15" s="31">
        <v>25</v>
      </c>
      <c r="H15" s="31">
        <v>30</v>
      </c>
      <c r="I15" s="31">
        <v>35</v>
      </c>
      <c r="J15" s="31">
        <v>40</v>
      </c>
      <c r="K15" s="31">
        <v>45</v>
      </c>
      <c r="L15" s="31">
        <v>50</v>
      </c>
      <c r="M15" s="31">
        <v>55</v>
      </c>
      <c r="N15" s="31">
        <v>60</v>
      </c>
      <c r="O15" s="31">
        <v>65</v>
      </c>
      <c r="P15" s="31">
        <v>70</v>
      </c>
      <c r="Q15" s="31">
        <v>75</v>
      </c>
      <c r="R15" s="31">
        <v>80</v>
      </c>
      <c r="S15" s="31">
        <v>85</v>
      </c>
      <c r="T15" s="31">
        <v>90</v>
      </c>
      <c r="U15" s="31">
        <v>95</v>
      </c>
      <c r="V15" s="31" t="s">
        <v>149</v>
      </c>
      <c r="W15" s="31" t="s">
        <v>149</v>
      </c>
      <c r="X15" s="31" t="s">
        <v>149</v>
      </c>
      <c r="Y15" s="31" t="s">
        <v>149</v>
      </c>
      <c r="Z15" s="31" t="s">
        <v>149</v>
      </c>
      <c r="AA15" s="31" t="s">
        <v>149</v>
      </c>
      <c r="AB15" s="31" t="s">
        <v>149</v>
      </c>
      <c r="AC15" s="31" t="s">
        <v>149</v>
      </c>
      <c r="AD15" s="31" t="s">
        <v>149</v>
      </c>
      <c r="AE15" s="31" t="s">
        <v>149</v>
      </c>
      <c r="AF15" s="31" t="s">
        <v>149</v>
      </c>
      <c r="AG15" s="31" t="s">
        <v>149</v>
      </c>
      <c r="AH15" s="9"/>
      <c r="AJ15" s="9"/>
      <c r="AK15" s="9"/>
      <c r="AL15" s="9"/>
      <c r="AM15" s="9"/>
      <c r="AN15" s="9"/>
      <c r="AO15" s="9"/>
      <c r="AP15" s="9"/>
      <c r="AQ15" s="9"/>
      <c r="AR15" s="9"/>
    </row>
    <row r="16" spans="2:45" ht="15.75" customHeight="1">
      <c r="B16" s="71">
        <v>11</v>
      </c>
      <c r="C16" s="31" t="s">
        <v>149</v>
      </c>
      <c r="D16" s="31">
        <v>5</v>
      </c>
      <c r="E16" s="31">
        <v>10</v>
      </c>
      <c r="F16" s="31">
        <v>15</v>
      </c>
      <c r="G16" s="31">
        <v>20</v>
      </c>
      <c r="H16" s="31">
        <v>25</v>
      </c>
      <c r="I16" s="31">
        <v>30</v>
      </c>
      <c r="J16" s="31">
        <v>35</v>
      </c>
      <c r="K16" s="31">
        <v>40</v>
      </c>
      <c r="L16" s="31">
        <v>45</v>
      </c>
      <c r="M16" s="31">
        <v>50</v>
      </c>
      <c r="N16" s="31">
        <v>55</v>
      </c>
      <c r="O16" s="31">
        <v>60</v>
      </c>
      <c r="P16" s="31">
        <v>65</v>
      </c>
      <c r="Q16" s="31">
        <v>70</v>
      </c>
      <c r="R16" s="31">
        <v>75</v>
      </c>
      <c r="S16" s="31">
        <v>80</v>
      </c>
      <c r="T16" s="31">
        <v>85</v>
      </c>
      <c r="U16" s="31">
        <v>90</v>
      </c>
      <c r="V16" s="31">
        <v>95</v>
      </c>
      <c r="W16" s="31" t="s">
        <v>149</v>
      </c>
      <c r="X16" s="31" t="s">
        <v>149</v>
      </c>
      <c r="Y16" s="31" t="s">
        <v>149</v>
      </c>
      <c r="Z16" s="31" t="s">
        <v>149</v>
      </c>
      <c r="AA16" s="31" t="s">
        <v>149</v>
      </c>
      <c r="AB16" s="31" t="s">
        <v>149</v>
      </c>
      <c r="AC16" s="31" t="s">
        <v>149</v>
      </c>
      <c r="AD16" s="31" t="s">
        <v>149</v>
      </c>
      <c r="AE16" s="31" t="s">
        <v>149</v>
      </c>
      <c r="AF16" s="31" t="s">
        <v>149</v>
      </c>
      <c r="AG16" s="31" t="s">
        <v>149</v>
      </c>
      <c r="AH16" s="9"/>
      <c r="AJ16" s="9"/>
      <c r="AK16" s="9"/>
      <c r="AL16" s="9"/>
      <c r="AM16" s="9"/>
      <c r="AN16" s="9"/>
      <c r="AO16" s="9"/>
      <c r="AP16" s="9"/>
      <c r="AQ16" s="9"/>
      <c r="AR16" s="9"/>
      <c r="AS16" s="9"/>
    </row>
    <row r="17" spans="2:46" ht="15.75" customHeight="1">
      <c r="B17" s="71">
        <v>12</v>
      </c>
      <c r="C17" s="31" t="s">
        <v>149</v>
      </c>
      <c r="D17" s="31" t="s">
        <v>149</v>
      </c>
      <c r="E17" s="31">
        <v>5</v>
      </c>
      <c r="F17" s="31">
        <v>10</v>
      </c>
      <c r="G17" s="31">
        <v>15</v>
      </c>
      <c r="H17" s="31">
        <v>20</v>
      </c>
      <c r="I17" s="31">
        <v>25</v>
      </c>
      <c r="J17" s="31">
        <v>30</v>
      </c>
      <c r="K17" s="31">
        <v>35</v>
      </c>
      <c r="L17" s="31">
        <v>40</v>
      </c>
      <c r="M17" s="31">
        <v>45</v>
      </c>
      <c r="N17" s="31">
        <v>50</v>
      </c>
      <c r="O17" s="31">
        <v>55</v>
      </c>
      <c r="P17" s="31">
        <v>60</v>
      </c>
      <c r="Q17" s="31">
        <v>65</v>
      </c>
      <c r="R17" s="31">
        <v>70</v>
      </c>
      <c r="S17" s="31">
        <v>75</v>
      </c>
      <c r="T17" s="31">
        <v>80</v>
      </c>
      <c r="U17" s="31">
        <v>85</v>
      </c>
      <c r="V17" s="31">
        <v>90</v>
      </c>
      <c r="W17" s="31">
        <v>95</v>
      </c>
      <c r="X17" s="31" t="s">
        <v>149</v>
      </c>
      <c r="Y17" s="31" t="s">
        <v>149</v>
      </c>
      <c r="Z17" s="31" t="s">
        <v>149</v>
      </c>
      <c r="AA17" s="31" t="s">
        <v>149</v>
      </c>
      <c r="AB17" s="31" t="s">
        <v>149</v>
      </c>
      <c r="AC17" s="31" t="s">
        <v>149</v>
      </c>
      <c r="AD17" s="31" t="s">
        <v>149</v>
      </c>
      <c r="AE17" s="31" t="s">
        <v>149</v>
      </c>
      <c r="AF17" s="31" t="s">
        <v>149</v>
      </c>
      <c r="AG17" s="31" t="s">
        <v>149</v>
      </c>
      <c r="AH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</row>
    <row r="18" spans="2:47" ht="15.75" customHeight="1">
      <c r="B18" s="71">
        <v>13</v>
      </c>
      <c r="C18" s="31" t="s">
        <v>149</v>
      </c>
      <c r="D18" s="31" t="s">
        <v>149</v>
      </c>
      <c r="E18" s="31" t="s">
        <v>149</v>
      </c>
      <c r="F18" s="31">
        <v>5</v>
      </c>
      <c r="G18" s="31">
        <v>10</v>
      </c>
      <c r="H18" s="31">
        <v>15</v>
      </c>
      <c r="I18" s="31">
        <v>20</v>
      </c>
      <c r="J18" s="31">
        <v>25</v>
      </c>
      <c r="K18" s="31">
        <v>30</v>
      </c>
      <c r="L18" s="31">
        <v>35</v>
      </c>
      <c r="M18" s="31">
        <v>40</v>
      </c>
      <c r="N18" s="31">
        <v>45</v>
      </c>
      <c r="O18" s="31">
        <v>50</v>
      </c>
      <c r="P18" s="31">
        <v>55</v>
      </c>
      <c r="Q18" s="31">
        <v>60</v>
      </c>
      <c r="R18" s="31">
        <v>65</v>
      </c>
      <c r="S18" s="31">
        <v>70</v>
      </c>
      <c r="T18" s="31">
        <v>75</v>
      </c>
      <c r="U18" s="31">
        <v>80</v>
      </c>
      <c r="V18" s="31">
        <v>85</v>
      </c>
      <c r="W18" s="31">
        <v>90</v>
      </c>
      <c r="X18" s="31">
        <v>95</v>
      </c>
      <c r="Y18" s="31" t="s">
        <v>149</v>
      </c>
      <c r="Z18" s="31" t="s">
        <v>149</v>
      </c>
      <c r="AA18" s="31" t="s">
        <v>149</v>
      </c>
      <c r="AB18" s="31" t="s">
        <v>149</v>
      </c>
      <c r="AC18" s="31" t="s">
        <v>149</v>
      </c>
      <c r="AD18" s="31" t="s">
        <v>149</v>
      </c>
      <c r="AE18" s="31" t="s">
        <v>149</v>
      </c>
      <c r="AF18" s="31" t="s">
        <v>149</v>
      </c>
      <c r="AG18" s="31" t="s">
        <v>149</v>
      </c>
      <c r="AH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</row>
    <row r="19" spans="2:48" ht="15.75" customHeight="1">
      <c r="B19" s="71">
        <v>14</v>
      </c>
      <c r="C19" s="31" t="s">
        <v>149</v>
      </c>
      <c r="D19" s="31" t="s">
        <v>149</v>
      </c>
      <c r="E19" s="31" t="s">
        <v>149</v>
      </c>
      <c r="F19" s="31" t="s">
        <v>149</v>
      </c>
      <c r="G19" s="31">
        <v>5</v>
      </c>
      <c r="H19" s="31">
        <v>10</v>
      </c>
      <c r="I19" s="31">
        <v>15</v>
      </c>
      <c r="J19" s="31">
        <v>20</v>
      </c>
      <c r="K19" s="31">
        <v>25</v>
      </c>
      <c r="L19" s="31">
        <v>30</v>
      </c>
      <c r="M19" s="31">
        <v>35</v>
      </c>
      <c r="N19" s="31">
        <v>40</v>
      </c>
      <c r="O19" s="31">
        <v>45</v>
      </c>
      <c r="P19" s="31">
        <v>50</v>
      </c>
      <c r="Q19" s="31">
        <v>55</v>
      </c>
      <c r="R19" s="31">
        <v>60</v>
      </c>
      <c r="S19" s="31">
        <v>65</v>
      </c>
      <c r="T19" s="31">
        <v>70</v>
      </c>
      <c r="U19" s="31">
        <v>75</v>
      </c>
      <c r="V19" s="31">
        <v>80</v>
      </c>
      <c r="W19" s="31">
        <v>85</v>
      </c>
      <c r="X19" s="31">
        <v>90</v>
      </c>
      <c r="Y19" s="31">
        <v>95</v>
      </c>
      <c r="Z19" s="31" t="s">
        <v>149</v>
      </c>
      <c r="AA19" s="31" t="s">
        <v>149</v>
      </c>
      <c r="AB19" s="31" t="s">
        <v>149</v>
      </c>
      <c r="AC19" s="31" t="s">
        <v>149</v>
      </c>
      <c r="AD19" s="31" t="s">
        <v>149</v>
      </c>
      <c r="AE19" s="31" t="s">
        <v>149</v>
      </c>
      <c r="AF19" s="31" t="s">
        <v>149</v>
      </c>
      <c r="AG19" s="31" t="s">
        <v>149</v>
      </c>
      <c r="AH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</row>
    <row r="20" spans="2:49" ht="15.75" customHeight="1">
      <c r="B20" s="71">
        <v>15</v>
      </c>
      <c r="C20" s="31" t="s">
        <v>149</v>
      </c>
      <c r="D20" s="31" t="s">
        <v>149</v>
      </c>
      <c r="E20" s="31" t="s">
        <v>149</v>
      </c>
      <c r="F20" s="31" t="s">
        <v>149</v>
      </c>
      <c r="G20" s="31" t="s">
        <v>149</v>
      </c>
      <c r="H20" s="31">
        <v>5</v>
      </c>
      <c r="I20" s="31">
        <v>10</v>
      </c>
      <c r="J20" s="31">
        <v>15</v>
      </c>
      <c r="K20" s="31">
        <v>20</v>
      </c>
      <c r="L20" s="31">
        <v>25</v>
      </c>
      <c r="M20" s="31">
        <v>30</v>
      </c>
      <c r="N20" s="31">
        <v>35</v>
      </c>
      <c r="O20" s="31">
        <v>40</v>
      </c>
      <c r="P20" s="31">
        <v>45</v>
      </c>
      <c r="Q20" s="31">
        <v>50</v>
      </c>
      <c r="R20" s="31">
        <v>55</v>
      </c>
      <c r="S20" s="31">
        <v>60</v>
      </c>
      <c r="T20" s="31">
        <v>65</v>
      </c>
      <c r="U20" s="31">
        <v>70</v>
      </c>
      <c r="V20" s="31">
        <v>75</v>
      </c>
      <c r="W20" s="31">
        <v>80</v>
      </c>
      <c r="X20" s="31">
        <v>85</v>
      </c>
      <c r="Y20" s="31">
        <v>90</v>
      </c>
      <c r="Z20" s="31">
        <v>95</v>
      </c>
      <c r="AA20" s="31" t="s">
        <v>149</v>
      </c>
      <c r="AB20" s="31" t="s">
        <v>149</v>
      </c>
      <c r="AC20" s="31" t="s">
        <v>149</v>
      </c>
      <c r="AD20" s="31" t="s">
        <v>149</v>
      </c>
      <c r="AE20" s="31" t="s">
        <v>149</v>
      </c>
      <c r="AF20" s="31" t="s">
        <v>149</v>
      </c>
      <c r="AG20" s="31" t="s">
        <v>149</v>
      </c>
      <c r="AH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</row>
    <row r="21" spans="2:50" ht="15.75" customHeight="1">
      <c r="B21" s="71">
        <v>16</v>
      </c>
      <c r="C21" s="31" t="s">
        <v>149</v>
      </c>
      <c r="D21" s="31" t="s">
        <v>149</v>
      </c>
      <c r="E21" s="31" t="s">
        <v>149</v>
      </c>
      <c r="F21" s="31" t="s">
        <v>149</v>
      </c>
      <c r="G21" s="31" t="s">
        <v>149</v>
      </c>
      <c r="H21" s="31" t="s">
        <v>149</v>
      </c>
      <c r="I21" s="31">
        <v>5</v>
      </c>
      <c r="J21" s="31">
        <v>10</v>
      </c>
      <c r="K21" s="31">
        <v>15</v>
      </c>
      <c r="L21" s="31">
        <v>20</v>
      </c>
      <c r="M21" s="31">
        <v>25</v>
      </c>
      <c r="N21" s="31">
        <v>30</v>
      </c>
      <c r="O21" s="31">
        <v>35</v>
      </c>
      <c r="P21" s="31">
        <v>40</v>
      </c>
      <c r="Q21" s="31">
        <v>45</v>
      </c>
      <c r="R21" s="31">
        <v>50</v>
      </c>
      <c r="S21" s="31">
        <v>55</v>
      </c>
      <c r="T21" s="31">
        <v>60</v>
      </c>
      <c r="U21" s="31">
        <v>65</v>
      </c>
      <c r="V21" s="31">
        <v>70</v>
      </c>
      <c r="W21" s="31">
        <v>75</v>
      </c>
      <c r="X21" s="31">
        <v>80</v>
      </c>
      <c r="Y21" s="31">
        <v>85</v>
      </c>
      <c r="Z21" s="31">
        <v>90</v>
      </c>
      <c r="AA21" s="31">
        <v>95</v>
      </c>
      <c r="AB21" s="31" t="s">
        <v>149</v>
      </c>
      <c r="AC21" s="31" t="s">
        <v>149</v>
      </c>
      <c r="AD21" s="31" t="s">
        <v>149</v>
      </c>
      <c r="AE21" s="31" t="s">
        <v>149</v>
      </c>
      <c r="AF21" s="31" t="s">
        <v>149</v>
      </c>
      <c r="AG21" s="31" t="s">
        <v>149</v>
      </c>
      <c r="AH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2:51" ht="15.75" customHeight="1">
      <c r="B22" s="71">
        <v>17</v>
      </c>
      <c r="C22" s="31" t="s">
        <v>149</v>
      </c>
      <c r="D22" s="31" t="s">
        <v>149</v>
      </c>
      <c r="E22" s="31" t="s">
        <v>149</v>
      </c>
      <c r="F22" s="31" t="s">
        <v>149</v>
      </c>
      <c r="G22" s="31" t="s">
        <v>149</v>
      </c>
      <c r="H22" s="31" t="s">
        <v>149</v>
      </c>
      <c r="I22" s="31" t="s">
        <v>149</v>
      </c>
      <c r="J22" s="31">
        <v>5</v>
      </c>
      <c r="K22" s="31">
        <v>10</v>
      </c>
      <c r="L22" s="31">
        <v>15</v>
      </c>
      <c r="M22" s="31">
        <v>20</v>
      </c>
      <c r="N22" s="31">
        <v>25</v>
      </c>
      <c r="O22" s="31">
        <v>30</v>
      </c>
      <c r="P22" s="31">
        <v>35</v>
      </c>
      <c r="Q22" s="31">
        <v>40</v>
      </c>
      <c r="R22" s="31">
        <v>45</v>
      </c>
      <c r="S22" s="31">
        <v>50</v>
      </c>
      <c r="T22" s="31">
        <v>55</v>
      </c>
      <c r="U22" s="31">
        <v>60</v>
      </c>
      <c r="V22" s="31">
        <v>65</v>
      </c>
      <c r="W22" s="31">
        <v>70</v>
      </c>
      <c r="X22" s="31">
        <v>75</v>
      </c>
      <c r="Y22" s="31">
        <v>80</v>
      </c>
      <c r="Z22" s="31">
        <v>85</v>
      </c>
      <c r="AA22" s="31">
        <v>90</v>
      </c>
      <c r="AB22" s="31">
        <v>95</v>
      </c>
      <c r="AC22" s="31" t="s">
        <v>149</v>
      </c>
      <c r="AD22" s="31" t="s">
        <v>149</v>
      </c>
      <c r="AE22" s="31" t="s">
        <v>149</v>
      </c>
      <c r="AF22" s="31" t="s">
        <v>149</v>
      </c>
      <c r="AG22" s="31" t="s">
        <v>149</v>
      </c>
      <c r="AH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2:52" ht="15.75" customHeight="1">
      <c r="B23" s="71">
        <v>18</v>
      </c>
      <c r="C23" s="31" t="s">
        <v>149</v>
      </c>
      <c r="D23" s="31" t="s">
        <v>149</v>
      </c>
      <c r="E23" s="31" t="s">
        <v>149</v>
      </c>
      <c r="F23" s="31" t="s">
        <v>149</v>
      </c>
      <c r="G23" s="31" t="s">
        <v>149</v>
      </c>
      <c r="H23" s="31" t="s">
        <v>149</v>
      </c>
      <c r="I23" s="31" t="s">
        <v>149</v>
      </c>
      <c r="J23" s="31" t="s">
        <v>149</v>
      </c>
      <c r="K23" s="31">
        <v>5</v>
      </c>
      <c r="L23" s="31">
        <v>10</v>
      </c>
      <c r="M23" s="31">
        <v>15</v>
      </c>
      <c r="N23" s="31">
        <v>20</v>
      </c>
      <c r="O23" s="31">
        <v>25</v>
      </c>
      <c r="P23" s="31">
        <v>30</v>
      </c>
      <c r="Q23" s="31">
        <v>35</v>
      </c>
      <c r="R23" s="31">
        <v>40</v>
      </c>
      <c r="S23" s="31">
        <v>45</v>
      </c>
      <c r="T23" s="31">
        <v>50</v>
      </c>
      <c r="U23" s="31">
        <v>55</v>
      </c>
      <c r="V23" s="31">
        <v>60</v>
      </c>
      <c r="W23" s="31">
        <v>65</v>
      </c>
      <c r="X23" s="31">
        <v>70</v>
      </c>
      <c r="Y23" s="31">
        <v>75</v>
      </c>
      <c r="Z23" s="31">
        <v>80</v>
      </c>
      <c r="AA23" s="31">
        <v>85</v>
      </c>
      <c r="AB23" s="31">
        <v>90</v>
      </c>
      <c r="AC23" s="31">
        <v>95</v>
      </c>
      <c r="AD23" s="31" t="s">
        <v>149</v>
      </c>
      <c r="AE23" s="31" t="s">
        <v>149</v>
      </c>
      <c r="AF23" s="31" t="s">
        <v>149</v>
      </c>
      <c r="AG23" s="31" t="s">
        <v>149</v>
      </c>
      <c r="AH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34" ht="15.75" customHeight="1">
      <c r="B24" s="71">
        <v>19</v>
      </c>
      <c r="C24" s="31" t="s">
        <v>149</v>
      </c>
      <c r="D24" s="31" t="s">
        <v>149</v>
      </c>
      <c r="E24" s="31" t="s">
        <v>149</v>
      </c>
      <c r="F24" s="31" t="s">
        <v>149</v>
      </c>
      <c r="G24" s="31" t="s">
        <v>149</v>
      </c>
      <c r="H24" s="31" t="s">
        <v>149</v>
      </c>
      <c r="I24" s="31" t="s">
        <v>149</v>
      </c>
      <c r="J24" s="31" t="s">
        <v>149</v>
      </c>
      <c r="K24" s="31" t="s">
        <v>149</v>
      </c>
      <c r="L24" s="31">
        <v>5</v>
      </c>
      <c r="M24" s="31">
        <v>10</v>
      </c>
      <c r="N24" s="31">
        <v>15</v>
      </c>
      <c r="O24" s="31">
        <v>20</v>
      </c>
      <c r="P24" s="31">
        <v>25</v>
      </c>
      <c r="Q24" s="31">
        <v>30</v>
      </c>
      <c r="R24" s="31">
        <v>35</v>
      </c>
      <c r="S24" s="31">
        <v>40</v>
      </c>
      <c r="T24" s="31">
        <v>45</v>
      </c>
      <c r="U24" s="31">
        <v>50</v>
      </c>
      <c r="V24" s="31">
        <v>55</v>
      </c>
      <c r="W24" s="31">
        <v>60</v>
      </c>
      <c r="X24" s="31">
        <v>65</v>
      </c>
      <c r="Y24" s="31">
        <v>70</v>
      </c>
      <c r="Z24" s="31">
        <v>75</v>
      </c>
      <c r="AA24" s="31">
        <v>80</v>
      </c>
      <c r="AB24" s="31">
        <v>85</v>
      </c>
      <c r="AC24" s="31">
        <v>90</v>
      </c>
      <c r="AD24" s="31">
        <v>95</v>
      </c>
      <c r="AE24" s="31" t="s">
        <v>149</v>
      </c>
      <c r="AF24" s="31" t="s">
        <v>149</v>
      </c>
      <c r="AG24" s="31" t="s">
        <v>149</v>
      </c>
      <c r="AH24" s="9"/>
    </row>
    <row r="25" spans="2:34" ht="15.75" customHeight="1">
      <c r="B25" s="71">
        <v>20</v>
      </c>
      <c r="C25" s="31" t="s">
        <v>149</v>
      </c>
      <c r="D25" s="31" t="s">
        <v>149</v>
      </c>
      <c r="E25" s="31" t="s">
        <v>149</v>
      </c>
      <c r="F25" s="31" t="s">
        <v>149</v>
      </c>
      <c r="G25" s="31" t="s">
        <v>149</v>
      </c>
      <c r="H25" s="31" t="s">
        <v>149</v>
      </c>
      <c r="I25" s="31" t="s">
        <v>149</v>
      </c>
      <c r="J25" s="31" t="s">
        <v>149</v>
      </c>
      <c r="K25" s="31" t="s">
        <v>149</v>
      </c>
      <c r="L25" s="31" t="s">
        <v>149</v>
      </c>
      <c r="M25" s="31">
        <v>5</v>
      </c>
      <c r="N25" s="31">
        <v>10</v>
      </c>
      <c r="O25" s="31">
        <v>15</v>
      </c>
      <c r="P25" s="31">
        <v>20</v>
      </c>
      <c r="Q25" s="31">
        <v>25</v>
      </c>
      <c r="R25" s="31">
        <v>30</v>
      </c>
      <c r="S25" s="31">
        <v>35</v>
      </c>
      <c r="T25" s="31">
        <v>40</v>
      </c>
      <c r="U25" s="31">
        <v>45</v>
      </c>
      <c r="V25" s="31">
        <v>50</v>
      </c>
      <c r="W25" s="31">
        <v>55</v>
      </c>
      <c r="X25" s="31">
        <v>60</v>
      </c>
      <c r="Y25" s="31">
        <v>65</v>
      </c>
      <c r="Z25" s="31">
        <v>70</v>
      </c>
      <c r="AA25" s="31">
        <v>75</v>
      </c>
      <c r="AB25" s="31">
        <v>80</v>
      </c>
      <c r="AC25" s="31">
        <v>85</v>
      </c>
      <c r="AD25" s="31">
        <v>90</v>
      </c>
      <c r="AE25" s="31">
        <v>95</v>
      </c>
      <c r="AF25" s="31" t="s">
        <v>149</v>
      </c>
      <c r="AG25" s="31" t="s">
        <v>149</v>
      </c>
      <c r="AH25" s="9"/>
    </row>
    <row r="26" spans="2:34" ht="15.75" customHeight="1">
      <c r="B26" s="71">
        <v>21</v>
      </c>
      <c r="C26" s="31" t="s">
        <v>149</v>
      </c>
      <c r="D26" s="31" t="s">
        <v>149</v>
      </c>
      <c r="E26" s="31" t="s">
        <v>149</v>
      </c>
      <c r="F26" s="31" t="s">
        <v>149</v>
      </c>
      <c r="G26" s="31" t="s">
        <v>149</v>
      </c>
      <c r="H26" s="31" t="s">
        <v>149</v>
      </c>
      <c r="I26" s="31" t="s">
        <v>149</v>
      </c>
      <c r="J26" s="31" t="s">
        <v>149</v>
      </c>
      <c r="K26" s="31" t="s">
        <v>149</v>
      </c>
      <c r="L26" s="31" t="s">
        <v>149</v>
      </c>
      <c r="M26" s="31" t="s">
        <v>149</v>
      </c>
      <c r="N26" s="31">
        <v>5</v>
      </c>
      <c r="O26" s="31">
        <v>10</v>
      </c>
      <c r="P26" s="31">
        <v>15</v>
      </c>
      <c r="Q26" s="31">
        <v>20</v>
      </c>
      <c r="R26" s="31">
        <v>25</v>
      </c>
      <c r="S26" s="31">
        <v>30</v>
      </c>
      <c r="T26" s="31">
        <v>35</v>
      </c>
      <c r="U26" s="31">
        <v>40</v>
      </c>
      <c r="V26" s="31">
        <v>45</v>
      </c>
      <c r="W26" s="31">
        <v>50</v>
      </c>
      <c r="X26" s="31">
        <v>55</v>
      </c>
      <c r="Y26" s="31">
        <v>60</v>
      </c>
      <c r="Z26" s="31">
        <v>65</v>
      </c>
      <c r="AA26" s="31">
        <v>70</v>
      </c>
      <c r="AB26" s="31">
        <v>75</v>
      </c>
      <c r="AC26" s="31">
        <v>80</v>
      </c>
      <c r="AD26" s="31">
        <v>85</v>
      </c>
      <c r="AE26" s="31">
        <v>90</v>
      </c>
      <c r="AF26" s="31">
        <v>95</v>
      </c>
      <c r="AG26" s="31" t="s">
        <v>149</v>
      </c>
      <c r="AH26" s="9"/>
    </row>
    <row r="27" spans="2:34" ht="15.75" customHeight="1">
      <c r="B27" s="71">
        <v>22</v>
      </c>
      <c r="C27" s="31" t="s">
        <v>149</v>
      </c>
      <c r="D27" s="31" t="s">
        <v>149</v>
      </c>
      <c r="E27" s="31" t="s">
        <v>149</v>
      </c>
      <c r="F27" s="31" t="s">
        <v>149</v>
      </c>
      <c r="G27" s="31" t="s">
        <v>149</v>
      </c>
      <c r="H27" s="31" t="s">
        <v>149</v>
      </c>
      <c r="I27" s="31" t="s">
        <v>149</v>
      </c>
      <c r="J27" s="31" t="s">
        <v>149</v>
      </c>
      <c r="K27" s="31" t="s">
        <v>149</v>
      </c>
      <c r="L27" s="31" t="s">
        <v>149</v>
      </c>
      <c r="M27" s="31" t="s">
        <v>149</v>
      </c>
      <c r="N27" s="31" t="s">
        <v>149</v>
      </c>
      <c r="O27" s="31">
        <v>5</v>
      </c>
      <c r="P27" s="31">
        <v>10</v>
      </c>
      <c r="Q27" s="31">
        <v>15</v>
      </c>
      <c r="R27" s="31">
        <v>20</v>
      </c>
      <c r="S27" s="31">
        <v>25</v>
      </c>
      <c r="T27" s="31">
        <v>30</v>
      </c>
      <c r="U27" s="31">
        <v>35</v>
      </c>
      <c r="V27" s="31">
        <v>40</v>
      </c>
      <c r="W27" s="31">
        <v>45</v>
      </c>
      <c r="X27" s="31">
        <v>50</v>
      </c>
      <c r="Y27" s="31">
        <v>55</v>
      </c>
      <c r="Z27" s="31">
        <v>60</v>
      </c>
      <c r="AA27" s="31">
        <v>65</v>
      </c>
      <c r="AB27" s="31">
        <v>70</v>
      </c>
      <c r="AC27" s="31">
        <v>75</v>
      </c>
      <c r="AD27" s="31">
        <v>80</v>
      </c>
      <c r="AE27" s="31">
        <v>85</v>
      </c>
      <c r="AF27" s="31">
        <v>90</v>
      </c>
      <c r="AG27" s="31">
        <v>95</v>
      </c>
      <c r="AH27" s="9"/>
    </row>
    <row r="28" spans="2:34" ht="15.75" customHeight="1">
      <c r="B28" s="71">
        <v>23</v>
      </c>
      <c r="C28" s="31" t="s">
        <v>149</v>
      </c>
      <c r="D28" s="31" t="s">
        <v>149</v>
      </c>
      <c r="E28" s="31" t="s">
        <v>149</v>
      </c>
      <c r="F28" s="31" t="s">
        <v>149</v>
      </c>
      <c r="G28" s="31" t="s">
        <v>149</v>
      </c>
      <c r="H28" s="31" t="s">
        <v>149</v>
      </c>
      <c r="I28" s="31" t="s">
        <v>149</v>
      </c>
      <c r="J28" s="31" t="s">
        <v>149</v>
      </c>
      <c r="K28" s="31" t="s">
        <v>149</v>
      </c>
      <c r="L28" s="31" t="s">
        <v>149</v>
      </c>
      <c r="M28" s="31" t="s">
        <v>149</v>
      </c>
      <c r="N28" s="31" t="s">
        <v>149</v>
      </c>
      <c r="O28" s="31" t="s">
        <v>149</v>
      </c>
      <c r="P28" s="31">
        <v>5</v>
      </c>
      <c r="Q28" s="31">
        <v>10</v>
      </c>
      <c r="R28" s="31">
        <v>15</v>
      </c>
      <c r="S28" s="31">
        <v>20</v>
      </c>
      <c r="T28" s="31">
        <v>25</v>
      </c>
      <c r="U28" s="31">
        <v>30</v>
      </c>
      <c r="V28" s="31">
        <v>35</v>
      </c>
      <c r="W28" s="31">
        <v>40</v>
      </c>
      <c r="X28" s="31">
        <v>45</v>
      </c>
      <c r="Y28" s="31">
        <v>50</v>
      </c>
      <c r="Z28" s="31">
        <v>55</v>
      </c>
      <c r="AA28" s="31">
        <v>60</v>
      </c>
      <c r="AB28" s="31">
        <v>65</v>
      </c>
      <c r="AC28" s="31">
        <v>70</v>
      </c>
      <c r="AD28" s="31">
        <v>75</v>
      </c>
      <c r="AE28" s="31">
        <v>80</v>
      </c>
      <c r="AF28" s="31">
        <v>85</v>
      </c>
      <c r="AG28" s="31">
        <v>90</v>
      </c>
      <c r="AH28" s="9"/>
    </row>
    <row r="29" spans="2:34" ht="15.75" customHeight="1">
      <c r="B29" s="71">
        <v>24</v>
      </c>
      <c r="C29" s="31" t="s">
        <v>149</v>
      </c>
      <c r="D29" s="31" t="s">
        <v>149</v>
      </c>
      <c r="E29" s="31" t="s">
        <v>149</v>
      </c>
      <c r="F29" s="31" t="s">
        <v>149</v>
      </c>
      <c r="G29" s="31" t="s">
        <v>149</v>
      </c>
      <c r="H29" s="31" t="s">
        <v>149</v>
      </c>
      <c r="I29" s="31" t="s">
        <v>149</v>
      </c>
      <c r="J29" s="31" t="s">
        <v>149</v>
      </c>
      <c r="K29" s="31" t="s">
        <v>149</v>
      </c>
      <c r="L29" s="31" t="s">
        <v>149</v>
      </c>
      <c r="M29" s="31" t="s">
        <v>149</v>
      </c>
      <c r="N29" s="31" t="s">
        <v>149</v>
      </c>
      <c r="O29" s="31" t="s">
        <v>149</v>
      </c>
      <c r="P29" s="31" t="s">
        <v>149</v>
      </c>
      <c r="Q29" s="31">
        <v>5</v>
      </c>
      <c r="R29" s="31">
        <v>10</v>
      </c>
      <c r="S29" s="31">
        <v>15</v>
      </c>
      <c r="T29" s="31">
        <v>20</v>
      </c>
      <c r="U29" s="31">
        <v>25</v>
      </c>
      <c r="V29" s="31">
        <v>30</v>
      </c>
      <c r="W29" s="31">
        <v>35</v>
      </c>
      <c r="X29" s="31">
        <v>40</v>
      </c>
      <c r="Y29" s="31">
        <v>45</v>
      </c>
      <c r="Z29" s="31">
        <v>50</v>
      </c>
      <c r="AA29" s="31">
        <v>55</v>
      </c>
      <c r="AB29" s="31">
        <v>60</v>
      </c>
      <c r="AC29" s="31">
        <v>65</v>
      </c>
      <c r="AD29" s="31">
        <v>70</v>
      </c>
      <c r="AE29" s="31">
        <v>75</v>
      </c>
      <c r="AF29" s="31">
        <v>80</v>
      </c>
      <c r="AG29" s="31">
        <v>85</v>
      </c>
      <c r="AH29" s="9"/>
    </row>
    <row r="30" spans="2:34" ht="15.75" customHeight="1">
      <c r="B30" s="71">
        <v>25</v>
      </c>
      <c r="C30" s="31" t="s">
        <v>149</v>
      </c>
      <c r="D30" s="31" t="s">
        <v>149</v>
      </c>
      <c r="E30" s="31" t="s">
        <v>149</v>
      </c>
      <c r="F30" s="31" t="s">
        <v>149</v>
      </c>
      <c r="G30" s="31" t="s">
        <v>149</v>
      </c>
      <c r="H30" s="31" t="s">
        <v>149</v>
      </c>
      <c r="I30" s="31" t="s">
        <v>149</v>
      </c>
      <c r="J30" s="31" t="s">
        <v>149</v>
      </c>
      <c r="K30" s="31" t="s">
        <v>149</v>
      </c>
      <c r="L30" s="31" t="s">
        <v>149</v>
      </c>
      <c r="M30" s="31" t="s">
        <v>149</v>
      </c>
      <c r="N30" s="31" t="s">
        <v>149</v>
      </c>
      <c r="O30" s="31" t="s">
        <v>149</v>
      </c>
      <c r="P30" s="31" t="s">
        <v>149</v>
      </c>
      <c r="Q30" s="31" t="s">
        <v>149</v>
      </c>
      <c r="R30" s="31">
        <v>5</v>
      </c>
      <c r="S30" s="31">
        <v>10</v>
      </c>
      <c r="T30" s="31">
        <v>15</v>
      </c>
      <c r="U30" s="31">
        <v>20</v>
      </c>
      <c r="V30" s="31">
        <v>25</v>
      </c>
      <c r="W30" s="31">
        <v>30</v>
      </c>
      <c r="X30" s="31">
        <v>35</v>
      </c>
      <c r="Y30" s="31">
        <v>40</v>
      </c>
      <c r="Z30" s="31">
        <v>45</v>
      </c>
      <c r="AA30" s="31">
        <v>50</v>
      </c>
      <c r="AB30" s="31">
        <v>55</v>
      </c>
      <c r="AC30" s="31">
        <v>60</v>
      </c>
      <c r="AD30" s="31">
        <v>65</v>
      </c>
      <c r="AE30" s="31">
        <v>70</v>
      </c>
      <c r="AF30" s="31">
        <v>75</v>
      </c>
      <c r="AG30" s="31">
        <v>80</v>
      </c>
      <c r="AH30" s="9"/>
    </row>
    <row r="31" spans="2:34" ht="15.75" customHeight="1">
      <c r="B31" s="71">
        <v>26</v>
      </c>
      <c r="C31" s="31" t="s">
        <v>149</v>
      </c>
      <c r="D31" s="31" t="s">
        <v>149</v>
      </c>
      <c r="E31" s="31" t="s">
        <v>149</v>
      </c>
      <c r="F31" s="31" t="s">
        <v>149</v>
      </c>
      <c r="G31" s="31" t="s">
        <v>149</v>
      </c>
      <c r="H31" s="31" t="s">
        <v>149</v>
      </c>
      <c r="I31" s="31" t="s">
        <v>149</v>
      </c>
      <c r="J31" s="31" t="s">
        <v>149</v>
      </c>
      <c r="K31" s="31" t="s">
        <v>149</v>
      </c>
      <c r="L31" s="31" t="s">
        <v>149</v>
      </c>
      <c r="M31" s="31" t="s">
        <v>149</v>
      </c>
      <c r="N31" s="31" t="s">
        <v>149</v>
      </c>
      <c r="O31" s="31" t="s">
        <v>149</v>
      </c>
      <c r="P31" s="31" t="s">
        <v>149</v>
      </c>
      <c r="Q31" s="31" t="s">
        <v>149</v>
      </c>
      <c r="R31" s="31" t="s">
        <v>149</v>
      </c>
      <c r="S31" s="31">
        <v>5</v>
      </c>
      <c r="T31" s="31">
        <v>10</v>
      </c>
      <c r="U31" s="31">
        <v>15</v>
      </c>
      <c r="V31" s="31">
        <v>20</v>
      </c>
      <c r="W31" s="31">
        <v>25</v>
      </c>
      <c r="X31" s="31">
        <v>30</v>
      </c>
      <c r="Y31" s="31">
        <v>35</v>
      </c>
      <c r="Z31" s="31">
        <v>40</v>
      </c>
      <c r="AA31" s="31">
        <v>45</v>
      </c>
      <c r="AB31" s="31">
        <v>50</v>
      </c>
      <c r="AC31" s="31">
        <v>55</v>
      </c>
      <c r="AD31" s="31">
        <v>60</v>
      </c>
      <c r="AE31" s="31">
        <v>65</v>
      </c>
      <c r="AF31" s="31">
        <v>70</v>
      </c>
      <c r="AG31" s="31">
        <v>75</v>
      </c>
      <c r="AH31" s="9"/>
    </row>
    <row r="32" spans="2:34" ht="15.75" customHeight="1">
      <c r="B32" s="71">
        <v>27</v>
      </c>
      <c r="C32" s="31" t="s">
        <v>149</v>
      </c>
      <c r="D32" s="31" t="s">
        <v>149</v>
      </c>
      <c r="E32" s="31" t="s">
        <v>149</v>
      </c>
      <c r="F32" s="31" t="s">
        <v>149</v>
      </c>
      <c r="G32" s="31" t="s">
        <v>149</v>
      </c>
      <c r="H32" s="31" t="s">
        <v>149</v>
      </c>
      <c r="I32" s="31" t="s">
        <v>149</v>
      </c>
      <c r="J32" s="31" t="s">
        <v>149</v>
      </c>
      <c r="K32" s="31" t="s">
        <v>149</v>
      </c>
      <c r="L32" s="31" t="s">
        <v>149</v>
      </c>
      <c r="M32" s="31" t="s">
        <v>149</v>
      </c>
      <c r="N32" s="31" t="s">
        <v>149</v>
      </c>
      <c r="O32" s="31" t="s">
        <v>149</v>
      </c>
      <c r="P32" s="31" t="s">
        <v>149</v>
      </c>
      <c r="Q32" s="31" t="s">
        <v>149</v>
      </c>
      <c r="R32" s="31" t="s">
        <v>149</v>
      </c>
      <c r="S32" s="31" t="s">
        <v>149</v>
      </c>
      <c r="T32" s="31">
        <v>5</v>
      </c>
      <c r="U32" s="31">
        <v>10</v>
      </c>
      <c r="V32" s="31">
        <v>15</v>
      </c>
      <c r="W32" s="31">
        <v>20</v>
      </c>
      <c r="X32" s="31">
        <v>25</v>
      </c>
      <c r="Y32" s="31">
        <v>30</v>
      </c>
      <c r="Z32" s="31">
        <v>35</v>
      </c>
      <c r="AA32" s="31">
        <v>40</v>
      </c>
      <c r="AB32" s="31">
        <v>45</v>
      </c>
      <c r="AC32" s="31">
        <v>50</v>
      </c>
      <c r="AD32" s="31">
        <v>55</v>
      </c>
      <c r="AE32" s="31">
        <v>60</v>
      </c>
      <c r="AF32" s="31">
        <v>65</v>
      </c>
      <c r="AG32" s="31">
        <v>70</v>
      </c>
      <c r="AH32" s="9"/>
    </row>
    <row r="33" spans="2:34" ht="15.75" customHeight="1">
      <c r="B33" s="71">
        <v>28</v>
      </c>
      <c r="C33" s="31" t="s">
        <v>149</v>
      </c>
      <c r="D33" s="31" t="s">
        <v>149</v>
      </c>
      <c r="E33" s="31" t="s">
        <v>149</v>
      </c>
      <c r="F33" s="31" t="s">
        <v>149</v>
      </c>
      <c r="G33" s="31" t="s">
        <v>149</v>
      </c>
      <c r="H33" s="31" t="s">
        <v>149</v>
      </c>
      <c r="I33" s="31" t="s">
        <v>149</v>
      </c>
      <c r="J33" s="31" t="s">
        <v>149</v>
      </c>
      <c r="K33" s="31" t="s">
        <v>149</v>
      </c>
      <c r="L33" s="31" t="s">
        <v>149</v>
      </c>
      <c r="M33" s="31" t="s">
        <v>149</v>
      </c>
      <c r="N33" s="31" t="s">
        <v>149</v>
      </c>
      <c r="O33" s="31" t="s">
        <v>149</v>
      </c>
      <c r="P33" s="31" t="s">
        <v>149</v>
      </c>
      <c r="Q33" s="31" t="s">
        <v>149</v>
      </c>
      <c r="R33" s="31" t="s">
        <v>149</v>
      </c>
      <c r="S33" s="31" t="s">
        <v>149</v>
      </c>
      <c r="T33" s="31" t="s">
        <v>149</v>
      </c>
      <c r="U33" s="31">
        <v>5</v>
      </c>
      <c r="V33" s="31">
        <v>10</v>
      </c>
      <c r="W33" s="31">
        <v>15</v>
      </c>
      <c r="X33" s="31">
        <v>20</v>
      </c>
      <c r="Y33" s="31">
        <v>25</v>
      </c>
      <c r="Z33" s="31">
        <v>30</v>
      </c>
      <c r="AA33" s="31">
        <v>35</v>
      </c>
      <c r="AB33" s="31">
        <v>40</v>
      </c>
      <c r="AC33" s="31">
        <v>45</v>
      </c>
      <c r="AD33" s="31">
        <v>50</v>
      </c>
      <c r="AE33" s="31">
        <v>55</v>
      </c>
      <c r="AF33" s="31">
        <v>60</v>
      </c>
      <c r="AG33" s="31">
        <v>65</v>
      </c>
      <c r="AH33" s="9"/>
    </row>
    <row r="34" spans="2:34" ht="15.75" customHeight="1">
      <c r="B34" s="71">
        <v>29</v>
      </c>
      <c r="C34" s="31" t="s">
        <v>149</v>
      </c>
      <c r="D34" s="31" t="s">
        <v>149</v>
      </c>
      <c r="E34" s="31" t="s">
        <v>149</v>
      </c>
      <c r="F34" s="31" t="s">
        <v>149</v>
      </c>
      <c r="G34" s="31" t="s">
        <v>149</v>
      </c>
      <c r="H34" s="31" t="s">
        <v>149</v>
      </c>
      <c r="I34" s="31" t="s">
        <v>149</v>
      </c>
      <c r="J34" s="31" t="s">
        <v>149</v>
      </c>
      <c r="K34" s="31" t="s">
        <v>149</v>
      </c>
      <c r="L34" s="31" t="s">
        <v>149</v>
      </c>
      <c r="M34" s="31" t="s">
        <v>149</v>
      </c>
      <c r="N34" s="31" t="s">
        <v>149</v>
      </c>
      <c r="O34" s="31" t="s">
        <v>149</v>
      </c>
      <c r="P34" s="31" t="s">
        <v>149</v>
      </c>
      <c r="Q34" s="31" t="s">
        <v>149</v>
      </c>
      <c r="R34" s="31" t="s">
        <v>149</v>
      </c>
      <c r="S34" s="31" t="s">
        <v>149</v>
      </c>
      <c r="T34" s="31" t="s">
        <v>149</v>
      </c>
      <c r="U34" s="31" t="s">
        <v>149</v>
      </c>
      <c r="V34" s="31">
        <v>5</v>
      </c>
      <c r="W34" s="31">
        <v>10</v>
      </c>
      <c r="X34" s="31">
        <v>15</v>
      </c>
      <c r="Y34" s="31">
        <v>20</v>
      </c>
      <c r="Z34" s="31">
        <v>25</v>
      </c>
      <c r="AA34" s="31">
        <v>30</v>
      </c>
      <c r="AB34" s="31">
        <v>35</v>
      </c>
      <c r="AC34" s="31">
        <v>40</v>
      </c>
      <c r="AD34" s="31">
        <v>45</v>
      </c>
      <c r="AE34" s="31">
        <v>50</v>
      </c>
      <c r="AF34" s="31">
        <v>55</v>
      </c>
      <c r="AG34" s="31">
        <v>60</v>
      </c>
      <c r="AH34" s="9"/>
    </row>
    <row r="35" spans="2:34" ht="15.75" customHeight="1">
      <c r="B35" s="71">
        <v>30</v>
      </c>
      <c r="C35" s="31" t="s">
        <v>149</v>
      </c>
      <c r="D35" s="31" t="s">
        <v>149</v>
      </c>
      <c r="E35" s="31" t="s">
        <v>149</v>
      </c>
      <c r="F35" s="31" t="s">
        <v>149</v>
      </c>
      <c r="G35" s="31" t="s">
        <v>149</v>
      </c>
      <c r="H35" s="31" t="s">
        <v>149</v>
      </c>
      <c r="I35" s="31" t="s">
        <v>149</v>
      </c>
      <c r="J35" s="31" t="s">
        <v>149</v>
      </c>
      <c r="K35" s="31" t="s">
        <v>149</v>
      </c>
      <c r="L35" s="31" t="s">
        <v>149</v>
      </c>
      <c r="M35" s="31" t="s">
        <v>149</v>
      </c>
      <c r="N35" s="31" t="s">
        <v>149</v>
      </c>
      <c r="O35" s="31" t="s">
        <v>149</v>
      </c>
      <c r="P35" s="31" t="s">
        <v>149</v>
      </c>
      <c r="Q35" s="31" t="s">
        <v>149</v>
      </c>
      <c r="R35" s="31" t="s">
        <v>149</v>
      </c>
      <c r="S35" s="31" t="s">
        <v>149</v>
      </c>
      <c r="T35" s="31" t="s">
        <v>149</v>
      </c>
      <c r="U35" s="31" t="s">
        <v>149</v>
      </c>
      <c r="V35" s="31" t="s">
        <v>149</v>
      </c>
      <c r="W35" s="31">
        <v>5</v>
      </c>
      <c r="X35" s="31">
        <v>10</v>
      </c>
      <c r="Y35" s="31">
        <v>15</v>
      </c>
      <c r="Z35" s="31">
        <v>20</v>
      </c>
      <c r="AA35" s="31">
        <v>25</v>
      </c>
      <c r="AB35" s="31">
        <v>30</v>
      </c>
      <c r="AC35" s="31">
        <v>35</v>
      </c>
      <c r="AD35" s="31">
        <v>40</v>
      </c>
      <c r="AE35" s="31">
        <v>45</v>
      </c>
      <c r="AF35" s="31">
        <v>50</v>
      </c>
      <c r="AG35" s="31">
        <v>55</v>
      </c>
      <c r="AH35" s="9"/>
    </row>
    <row r="36" spans="2:34" ht="15.75" customHeight="1">
      <c r="B36" s="71">
        <v>31</v>
      </c>
      <c r="C36" s="31" t="s">
        <v>149</v>
      </c>
      <c r="D36" s="31" t="s">
        <v>149</v>
      </c>
      <c r="E36" s="31" t="s">
        <v>149</v>
      </c>
      <c r="F36" s="31" t="s">
        <v>149</v>
      </c>
      <c r="G36" s="31" t="s">
        <v>149</v>
      </c>
      <c r="H36" s="31" t="s">
        <v>149</v>
      </c>
      <c r="I36" s="31" t="s">
        <v>149</v>
      </c>
      <c r="J36" s="31" t="s">
        <v>149</v>
      </c>
      <c r="K36" s="31" t="s">
        <v>149</v>
      </c>
      <c r="L36" s="31" t="s">
        <v>149</v>
      </c>
      <c r="M36" s="31" t="s">
        <v>149</v>
      </c>
      <c r="N36" s="31" t="s">
        <v>149</v>
      </c>
      <c r="O36" s="31" t="s">
        <v>149</v>
      </c>
      <c r="P36" s="31" t="s">
        <v>149</v>
      </c>
      <c r="Q36" s="31" t="s">
        <v>149</v>
      </c>
      <c r="R36" s="31" t="s">
        <v>149</v>
      </c>
      <c r="S36" s="31" t="s">
        <v>149</v>
      </c>
      <c r="T36" s="31" t="s">
        <v>149</v>
      </c>
      <c r="U36" s="31" t="s">
        <v>149</v>
      </c>
      <c r="V36" s="31" t="s">
        <v>149</v>
      </c>
      <c r="W36" s="31" t="s">
        <v>149</v>
      </c>
      <c r="X36" s="31">
        <v>5</v>
      </c>
      <c r="Y36" s="31">
        <v>10</v>
      </c>
      <c r="Z36" s="31">
        <v>15</v>
      </c>
      <c r="AA36" s="31">
        <v>20</v>
      </c>
      <c r="AB36" s="31">
        <v>25</v>
      </c>
      <c r="AC36" s="31">
        <v>30</v>
      </c>
      <c r="AD36" s="31">
        <v>35</v>
      </c>
      <c r="AE36" s="31">
        <v>40</v>
      </c>
      <c r="AF36" s="31">
        <v>45</v>
      </c>
      <c r="AG36" s="31">
        <v>50</v>
      </c>
      <c r="AH36" s="9"/>
    </row>
    <row r="37" ht="15.75" customHeight="1">
      <c r="AH37" s="9"/>
    </row>
    <row r="38" ht="15.75" customHeight="1">
      <c r="AH38" s="9"/>
    </row>
    <row r="39" spans="2:34" ht="15.75" customHeight="1">
      <c r="B39" s="72" t="s">
        <v>150</v>
      </c>
      <c r="C39" s="72"/>
      <c r="AH39" s="9"/>
    </row>
    <row r="40" spans="2:34" ht="15.75" customHeight="1">
      <c r="B40" s="72"/>
      <c r="C40" s="72"/>
      <c r="AH40" s="9"/>
    </row>
    <row r="41" spans="2:34" ht="15.75" customHeight="1">
      <c r="B41" s="9"/>
      <c r="C41" s="9"/>
      <c r="AH41" s="9"/>
    </row>
    <row r="42" spans="2:34" ht="15.75" customHeight="1">
      <c r="B42" s="71" t="s">
        <v>151</v>
      </c>
      <c r="C42" s="31" t="s">
        <v>152</v>
      </c>
      <c r="D42" s="31" t="s">
        <v>153</v>
      </c>
      <c r="E42" s="31" t="s">
        <v>154</v>
      </c>
      <c r="F42" s="31" t="s">
        <v>155</v>
      </c>
      <c r="G42" s="31" t="s">
        <v>156</v>
      </c>
      <c r="H42" s="31" t="s">
        <v>157</v>
      </c>
      <c r="I42" s="31" t="s">
        <v>158</v>
      </c>
      <c r="J42" s="31" t="s">
        <v>159</v>
      </c>
      <c r="K42" s="31" t="s">
        <v>160</v>
      </c>
      <c r="L42" s="31" t="s">
        <v>161</v>
      </c>
      <c r="M42" s="31" t="s">
        <v>162</v>
      </c>
      <c r="AH42" s="9"/>
    </row>
    <row r="43" spans="2:34" ht="15.75" customHeight="1">
      <c r="B43" s="71" t="s">
        <v>163</v>
      </c>
      <c r="C43" s="31" t="s">
        <v>152</v>
      </c>
      <c r="D43" s="31" t="s">
        <v>153</v>
      </c>
      <c r="E43" s="31" t="s">
        <v>164</v>
      </c>
      <c r="F43" s="31" t="s">
        <v>165</v>
      </c>
      <c r="G43" s="31" t="s">
        <v>166</v>
      </c>
      <c r="H43" s="31" t="s">
        <v>167</v>
      </c>
      <c r="I43" s="31" t="s">
        <v>168</v>
      </c>
      <c r="J43" s="31" t="s">
        <v>169</v>
      </c>
      <c r="K43" s="31" t="s">
        <v>170</v>
      </c>
      <c r="L43" s="31" t="s">
        <v>171</v>
      </c>
      <c r="M43" s="31" t="s">
        <v>172</v>
      </c>
      <c r="N43" s="31" t="s">
        <v>173</v>
      </c>
      <c r="O43" s="31" t="s">
        <v>174</v>
      </c>
      <c r="P43" s="31" t="s">
        <v>175</v>
      </c>
      <c r="Q43" s="31" t="s">
        <v>176</v>
      </c>
      <c r="R43" s="31" t="s">
        <v>177</v>
      </c>
      <c r="AH43" s="9"/>
    </row>
    <row r="44" spans="2:34" ht="16.5">
      <c r="B44" s="71" t="s">
        <v>178</v>
      </c>
      <c r="C44" s="31" t="s">
        <v>179</v>
      </c>
      <c r="D44" s="31" t="s">
        <v>180</v>
      </c>
      <c r="E44" s="31" t="s">
        <v>181</v>
      </c>
      <c r="F44" s="31" t="s">
        <v>182</v>
      </c>
      <c r="G44" s="31" t="s">
        <v>164</v>
      </c>
      <c r="H44" s="31" t="s">
        <v>165</v>
      </c>
      <c r="I44" s="31" t="s">
        <v>166</v>
      </c>
      <c r="J44" s="31" t="s">
        <v>167</v>
      </c>
      <c r="K44" s="31" t="s">
        <v>168</v>
      </c>
      <c r="L44" s="31" t="s">
        <v>169</v>
      </c>
      <c r="M44" s="31" t="s">
        <v>170</v>
      </c>
      <c r="N44" s="31" t="s">
        <v>171</v>
      </c>
      <c r="O44" s="31" t="s">
        <v>172</v>
      </c>
      <c r="P44" s="31" t="s">
        <v>183</v>
      </c>
      <c r="Q44" s="31" t="s">
        <v>184</v>
      </c>
      <c r="R44" s="31" t="s">
        <v>185</v>
      </c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</row>
    <row r="45" spans="19:35" ht="16.5"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</row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</sheetData>
  <sheetProtection selectLockedCells="1" selectUnlockedCells="1"/>
  <mergeCells count="4">
    <mergeCell ref="B2:C3"/>
    <mergeCell ref="E2:F3"/>
    <mergeCell ref="H2:I3"/>
    <mergeCell ref="B39:C40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8"/>
  <sheetViews>
    <sheetView workbookViewId="0" topLeftCell="A37">
      <selection activeCell="H32" sqref="H32"/>
    </sheetView>
  </sheetViews>
  <sheetFormatPr defaultColWidth="9.33203125" defaultRowHeight="12"/>
  <cols>
    <col min="1" max="1" width="2.66015625" style="2" customWidth="1"/>
    <col min="2" max="2" width="23.33203125" style="9" customWidth="1"/>
    <col min="3" max="3" width="5.83203125" style="9" customWidth="1"/>
    <col min="4" max="4" width="3.33203125" style="9" customWidth="1"/>
    <col min="5" max="5" width="3.33203125" style="2" customWidth="1"/>
    <col min="6" max="6" width="6.5" style="2" customWidth="1"/>
    <col min="7" max="7" width="8.33203125" style="2" customWidth="1"/>
    <col min="8" max="8" width="13.66015625" style="2" customWidth="1"/>
    <col min="9" max="9" width="25.83203125" style="2" customWidth="1"/>
    <col min="10" max="11" width="23.33203125" style="2" customWidth="1"/>
    <col min="12" max="12" width="12.5" style="2" customWidth="1"/>
    <col min="13" max="13" width="8.83203125" style="2" customWidth="1"/>
    <col min="14" max="16384" width="9" style="2" customWidth="1"/>
  </cols>
  <sheetData>
    <row r="1" spans="10:11" ht="12.75">
      <c r="J1" s="73" t="s">
        <v>38</v>
      </c>
      <c r="K1" s="73" t="s">
        <v>186</v>
      </c>
    </row>
    <row r="2" spans="2:11" ht="12.75">
      <c r="B2" s="74" t="s">
        <v>187</v>
      </c>
      <c r="C2" s="74"/>
      <c r="D2" s="74"/>
      <c r="E2" s="74"/>
      <c r="G2" s="74" t="s">
        <v>188</v>
      </c>
      <c r="H2" s="74"/>
      <c r="J2" s="14" t="s">
        <v>45</v>
      </c>
      <c r="K2" s="75">
        <f>10</f>
        <v>10</v>
      </c>
    </row>
    <row r="3" spans="10:11" ht="12.75">
      <c r="J3" s="29" t="s">
        <v>48</v>
      </c>
      <c r="K3" s="76">
        <f>1</f>
        <v>1</v>
      </c>
    </row>
    <row r="4" spans="2:11" ht="12.75">
      <c r="B4" s="73" t="s">
        <v>38</v>
      </c>
      <c r="C4" s="73" t="s">
        <v>189</v>
      </c>
      <c r="D4" s="73"/>
      <c r="E4" s="73"/>
      <c r="G4" s="77" t="s">
        <v>38</v>
      </c>
      <c r="H4" s="77"/>
      <c r="J4" s="29" t="s">
        <v>51</v>
      </c>
      <c r="K4" s="76">
        <f>5</f>
        <v>5</v>
      </c>
    </row>
    <row r="5" spans="2:11" ht="16.5">
      <c r="B5" s="14" t="s">
        <v>190</v>
      </c>
      <c r="C5" s="14">
        <v>1</v>
      </c>
      <c r="D5" s="14"/>
      <c r="E5" s="14"/>
      <c r="G5" s="29" t="s">
        <v>191</v>
      </c>
      <c r="H5" s="29"/>
      <c r="J5" s="29" t="s">
        <v>54</v>
      </c>
      <c r="K5" s="76">
        <f>20</f>
        <v>20</v>
      </c>
    </row>
    <row r="6" spans="2:11" ht="16.5">
      <c r="B6" s="29" t="s">
        <v>192</v>
      </c>
      <c r="C6" s="29">
        <v>1</v>
      </c>
      <c r="D6" s="14"/>
      <c r="E6" s="14"/>
      <c r="G6" s="29" t="s">
        <v>193</v>
      </c>
      <c r="H6" s="29"/>
      <c r="J6" s="29" t="s">
        <v>57</v>
      </c>
      <c r="K6" s="76">
        <f>20</f>
        <v>20</v>
      </c>
    </row>
    <row r="7" spans="2:11" ht="16.5">
      <c r="B7" s="29" t="s">
        <v>194</v>
      </c>
      <c r="C7" s="29">
        <v>1</v>
      </c>
      <c r="D7" s="29">
        <v>2</v>
      </c>
      <c r="E7" s="29"/>
      <c r="G7" s="29" t="str">
        <f>"모국어"&amp;IF(ISBLANK(스테이터스!$H$7),"",":"&amp;스테이터스!$H$7)&amp;"("&amp;edu*5&amp;"%)"</f>
        <v>모국어:노르웨이(65%)</v>
      </c>
      <c r="H7" s="29"/>
      <c r="J7" s="29" t="s">
        <v>60</v>
      </c>
      <c r="K7" s="76">
        <f>10</f>
        <v>10</v>
      </c>
    </row>
    <row r="8" spans="2:11" ht="16.5">
      <c r="B8" s="29" t="s">
        <v>195</v>
      </c>
      <c r="C8" s="29">
        <v>1</v>
      </c>
      <c r="D8" s="29"/>
      <c r="E8" s="29"/>
      <c r="G8" s="29" t="s">
        <v>196</v>
      </c>
      <c r="H8" s="29"/>
      <c r="J8" s="29" t="s">
        <v>63</v>
      </c>
      <c r="K8" s="76">
        <f>1</f>
        <v>1</v>
      </c>
    </row>
    <row r="9" spans="2:11" ht="16.5">
      <c r="B9" s="29" t="s">
        <v>197</v>
      </c>
      <c r="C9" s="29">
        <v>1</v>
      </c>
      <c r="D9" s="29"/>
      <c r="E9" s="29"/>
      <c r="G9" s="29" t="s">
        <v>198</v>
      </c>
      <c r="H9" s="29"/>
      <c r="J9" s="29" t="s">
        <v>66</v>
      </c>
      <c r="K9" s="76">
        <f>25</f>
        <v>25</v>
      </c>
    </row>
    <row r="10" spans="2:11" ht="16.5">
      <c r="B10" s="29" t="s">
        <v>199</v>
      </c>
      <c r="C10" s="29">
        <v>1</v>
      </c>
      <c r="D10" s="29"/>
      <c r="E10" s="29"/>
      <c r="G10" s="29" t="s">
        <v>200</v>
      </c>
      <c r="H10" s="29"/>
      <c r="J10" s="29" t="s">
        <v>69</v>
      </c>
      <c r="K10" s="76">
        <f>25</f>
        <v>25</v>
      </c>
    </row>
    <row r="11" spans="2:11" ht="16.5">
      <c r="B11" s="29" t="s">
        <v>201</v>
      </c>
      <c r="C11" s="29">
        <v>1</v>
      </c>
      <c r="D11" s="29"/>
      <c r="E11" s="29"/>
      <c r="G11" s="29" t="s">
        <v>202</v>
      </c>
      <c r="H11" s="29"/>
      <c r="J11" s="29" t="s">
        <v>72</v>
      </c>
      <c r="K11" s="76">
        <f>40</f>
        <v>40</v>
      </c>
    </row>
    <row r="12" spans="2:11" ht="16.5">
      <c r="B12" s="29" t="s">
        <v>203</v>
      </c>
      <c r="C12" s="29">
        <v>1</v>
      </c>
      <c r="D12" s="29"/>
      <c r="E12" s="29"/>
      <c r="G12" s="26" t="s">
        <v>204</v>
      </c>
      <c r="H12" s="26"/>
      <c r="J12" s="29" t="s">
        <v>75</v>
      </c>
      <c r="K12" s="76">
        <f>25</f>
        <v>25</v>
      </c>
    </row>
    <row r="13" spans="2:11" ht="16.5">
      <c r="B13" s="29" t="s">
        <v>205</v>
      </c>
      <c r="C13" s="29">
        <v>1</v>
      </c>
      <c r="D13" s="29"/>
      <c r="E13" s="29"/>
      <c r="G13" s="29" t="s">
        <v>206</v>
      </c>
      <c r="H13" s="29"/>
      <c r="J13" s="29" t="s">
        <v>78</v>
      </c>
      <c r="K13" s="76">
        <f>15</f>
        <v>15</v>
      </c>
    </row>
    <row r="14" spans="2:11" ht="16.5">
      <c r="B14" s="29" t="s">
        <v>207</v>
      </c>
      <c r="C14" s="29">
        <v>1</v>
      </c>
      <c r="D14" s="29"/>
      <c r="E14" s="29"/>
      <c r="G14" s="29" t="s">
        <v>208</v>
      </c>
      <c r="H14" s="29"/>
      <c r="J14" s="29" t="str">
        <f>"모국어"&amp;IF(ISBLANK(스테이터스!$H$7),"",":"&amp;스테이터스!$H$7)</f>
        <v>모국어:노르웨이</v>
      </c>
      <c r="K14" s="76">
        <f>(edu*5)</f>
        <v>65</v>
      </c>
    </row>
    <row r="15" spans="2:11" ht="16.5">
      <c r="B15" s="29" t="s">
        <v>209</v>
      </c>
      <c r="C15" s="29">
        <v>1</v>
      </c>
      <c r="D15" s="29"/>
      <c r="E15" s="29"/>
      <c r="G15" s="29" t="s">
        <v>210</v>
      </c>
      <c r="H15" s="29"/>
      <c r="J15" s="29" t="s">
        <v>83</v>
      </c>
      <c r="K15" s="76">
        <f>1</f>
        <v>1</v>
      </c>
    </row>
    <row r="16" spans="2:11" ht="16.5">
      <c r="B16" s="29" t="s">
        <v>211</v>
      </c>
      <c r="C16" s="29">
        <v>1</v>
      </c>
      <c r="D16" s="29"/>
      <c r="E16" s="29"/>
      <c r="G16" s="29" t="s">
        <v>212</v>
      </c>
      <c r="H16" s="29"/>
      <c r="J16" s="29" t="s">
        <v>86</v>
      </c>
      <c r="K16" s="76">
        <f>1</f>
        <v>1</v>
      </c>
    </row>
    <row r="17" spans="2:11" ht="16.5">
      <c r="B17" s="29" t="str">
        <f>"모국어"&amp;IF(ISBLANK(스테이터스!$H$7),"",":"&amp;스테이터스!$H$7)&amp;"("&amp;edu*5&amp;"%)"</f>
        <v>모국어:노르웨이(65%)</v>
      </c>
      <c r="C17" s="29">
        <v>1</v>
      </c>
      <c r="D17" s="29"/>
      <c r="E17" s="29"/>
      <c r="G17" s="29" t="str">
        <f>"회피("&amp;dex*2+30&amp;"%)"</f>
        <v>회피(52%)</v>
      </c>
      <c r="H17" s="29"/>
      <c r="J17" s="29" t="s">
        <v>89</v>
      </c>
      <c r="K17" s="76">
        <f>10</f>
        <v>10</v>
      </c>
    </row>
    <row r="18" spans="2:12" ht="16.5">
      <c r="B18" s="29" t="s">
        <v>213</v>
      </c>
      <c r="C18" s="29">
        <v>1</v>
      </c>
      <c r="D18" s="29">
        <v>2</v>
      </c>
      <c r="E18" s="29">
        <v>3</v>
      </c>
      <c r="J18" s="29" t="s">
        <v>92</v>
      </c>
      <c r="K18" s="76">
        <f>10</f>
        <v>10</v>
      </c>
      <c r="L18" s="21"/>
    </row>
    <row r="19" spans="2:12" ht="16.5">
      <c r="B19" s="29" t="s">
        <v>214</v>
      </c>
      <c r="C19" s="29">
        <v>1</v>
      </c>
      <c r="D19" s="29"/>
      <c r="E19" s="29"/>
      <c r="J19" s="29" t="s">
        <v>95</v>
      </c>
      <c r="K19" s="76">
        <f>25</f>
        <v>25</v>
      </c>
      <c r="L19" s="21"/>
    </row>
    <row r="20" spans="2:12" ht="16.5">
      <c r="B20" s="29" t="s">
        <v>215</v>
      </c>
      <c r="C20" s="29">
        <v>1</v>
      </c>
      <c r="D20" s="29"/>
      <c r="E20" s="29"/>
      <c r="J20" s="29" t="s">
        <v>98</v>
      </c>
      <c r="K20" s="76">
        <f>5</f>
        <v>5</v>
      </c>
      <c r="L20" s="21"/>
    </row>
    <row r="21" spans="2:12" ht="16.5">
      <c r="B21" s="29" t="s">
        <v>216</v>
      </c>
      <c r="C21" s="29">
        <v>1</v>
      </c>
      <c r="D21" s="29"/>
      <c r="E21" s="29"/>
      <c r="J21" s="29" t="s">
        <v>101</v>
      </c>
      <c r="K21" s="76">
        <f>1</f>
        <v>1</v>
      </c>
      <c r="L21" s="21"/>
    </row>
    <row r="22" spans="2:12" ht="16.5">
      <c r="B22" s="29" t="s">
        <v>217</v>
      </c>
      <c r="C22" s="29">
        <v>1</v>
      </c>
      <c r="D22" s="29"/>
      <c r="E22" s="29"/>
      <c r="J22" s="29" t="s">
        <v>46</v>
      </c>
      <c r="K22" s="76">
        <f>10</f>
        <v>10</v>
      </c>
      <c r="L22" s="21"/>
    </row>
    <row r="23" spans="2:12" ht="16.5">
      <c r="B23" s="29" t="s">
        <v>218</v>
      </c>
      <c r="C23" s="29">
        <v>1</v>
      </c>
      <c r="D23" s="29"/>
      <c r="E23" s="29"/>
      <c r="J23" s="29" t="s">
        <v>49</v>
      </c>
      <c r="K23" s="76">
        <f>30</f>
        <v>30</v>
      </c>
      <c r="L23" s="21"/>
    </row>
    <row r="24" spans="2:12" ht="16.5">
      <c r="B24" s="29" t="s">
        <v>219</v>
      </c>
      <c r="C24" s="29">
        <v>1</v>
      </c>
      <c r="D24" s="29"/>
      <c r="E24" s="29"/>
      <c r="J24" s="29" t="s">
        <v>52</v>
      </c>
      <c r="K24" s="76">
        <f>1</f>
        <v>1</v>
      </c>
      <c r="L24" s="21"/>
    </row>
    <row r="25" spans="2:12" ht="16.5">
      <c r="B25" s="29" t="s">
        <v>220</v>
      </c>
      <c r="C25" s="29">
        <v>1</v>
      </c>
      <c r="D25" s="29"/>
      <c r="E25" s="29"/>
      <c r="J25" s="29" t="s">
        <v>55</v>
      </c>
      <c r="K25" s="76">
        <f>15</f>
        <v>15</v>
      </c>
      <c r="L25" s="21"/>
    </row>
    <row r="26" spans="2:12" ht="16.5">
      <c r="B26" s="29" t="s">
        <v>221</v>
      </c>
      <c r="C26" s="29">
        <v>1</v>
      </c>
      <c r="D26" s="29"/>
      <c r="E26" s="29"/>
      <c r="J26" s="29" t="s">
        <v>58</v>
      </c>
      <c r="K26" s="76">
        <f>15</f>
        <v>15</v>
      </c>
      <c r="L26" s="21"/>
    </row>
    <row r="27" spans="2:12" ht="16.5">
      <c r="B27" s="29" t="s">
        <v>222</v>
      </c>
      <c r="C27" s="29">
        <v>1</v>
      </c>
      <c r="D27" s="29"/>
      <c r="E27" s="29"/>
      <c r="J27" s="29" t="s">
        <v>61</v>
      </c>
      <c r="K27" s="76">
        <f>25</f>
        <v>25</v>
      </c>
      <c r="L27" s="21"/>
    </row>
    <row r="28" spans="2:12" ht="16.5">
      <c r="B28" s="29" t="s">
        <v>223</v>
      </c>
      <c r="C28" s="29">
        <v>1</v>
      </c>
      <c r="D28" s="29"/>
      <c r="E28" s="29"/>
      <c r="J28" s="29" t="s">
        <v>64</v>
      </c>
      <c r="K28" s="76">
        <f>10</f>
        <v>10</v>
      </c>
      <c r="L28" s="21"/>
    </row>
    <row r="29" spans="2:12" ht="16.5">
      <c r="B29" s="29" t="s">
        <v>224</v>
      </c>
      <c r="C29" s="29">
        <v>1</v>
      </c>
      <c r="D29" s="29"/>
      <c r="E29" s="29"/>
      <c r="J29" s="29" t="s">
        <v>67</v>
      </c>
      <c r="K29" s="76">
        <f>15</f>
        <v>15</v>
      </c>
      <c r="L29" s="21"/>
    </row>
    <row r="30" spans="2:12" ht="16.5">
      <c r="B30" s="29" t="s">
        <v>225</v>
      </c>
      <c r="C30" s="29">
        <v>1</v>
      </c>
      <c r="D30" s="29"/>
      <c r="E30" s="29"/>
      <c r="J30" s="78" t="s">
        <v>70</v>
      </c>
      <c r="K30" s="79">
        <f>5</f>
        <v>5</v>
      </c>
      <c r="L30" s="21"/>
    </row>
    <row r="31" spans="2:12" ht="16.5">
      <c r="B31" s="29" t="s">
        <v>226</v>
      </c>
      <c r="C31" s="29">
        <v>1</v>
      </c>
      <c r="D31" s="29"/>
      <c r="E31" s="29"/>
      <c r="J31" s="29" t="s">
        <v>73</v>
      </c>
      <c r="K31" s="76">
        <f>15</f>
        <v>15</v>
      </c>
      <c r="L31" s="21"/>
    </row>
    <row r="32" spans="2:12" ht="16.5">
      <c r="B32" s="29" t="s">
        <v>227</v>
      </c>
      <c r="C32" s="29">
        <v>1</v>
      </c>
      <c r="D32" s="29">
        <v>2</v>
      </c>
      <c r="E32" s="29"/>
      <c r="J32" s="29" t="s">
        <v>76</v>
      </c>
      <c r="K32" s="76">
        <f>5</f>
        <v>5</v>
      </c>
      <c r="L32" s="21"/>
    </row>
    <row r="33" spans="2:12" ht="16.5">
      <c r="B33" s="78" t="s">
        <v>228</v>
      </c>
      <c r="C33" s="78">
        <v>1</v>
      </c>
      <c r="D33" s="29"/>
      <c r="E33" s="29"/>
      <c r="J33" s="26" t="s">
        <v>79</v>
      </c>
      <c r="K33" s="80">
        <f>1</f>
        <v>1</v>
      </c>
      <c r="L33" s="21"/>
    </row>
    <row r="34" spans="2:12" ht="16.5">
      <c r="B34" s="29" t="s">
        <v>229</v>
      </c>
      <c r="C34" s="29">
        <v>1</v>
      </c>
      <c r="D34" s="29"/>
      <c r="E34" s="29"/>
      <c r="J34" s="29" t="s">
        <v>81</v>
      </c>
      <c r="K34" s="76">
        <f>20</f>
        <v>20</v>
      </c>
      <c r="L34" s="21"/>
    </row>
    <row r="35" spans="2:11" ht="16.5">
      <c r="B35" s="29" t="s">
        <v>230</v>
      </c>
      <c r="C35" s="29">
        <v>1</v>
      </c>
      <c r="D35" s="29"/>
      <c r="E35" s="29"/>
      <c r="H35" s="1"/>
      <c r="I35" s="1"/>
      <c r="J35" s="29" t="s">
        <v>84</v>
      </c>
      <c r="K35" s="76">
        <f>25</f>
        <v>25</v>
      </c>
    </row>
    <row r="36" spans="2:11" ht="16.5">
      <c r="B36" s="26" t="s">
        <v>231</v>
      </c>
      <c r="C36" s="26">
        <v>1</v>
      </c>
      <c r="D36" s="29"/>
      <c r="E36" s="29"/>
      <c r="H36" s="1"/>
      <c r="I36" s="1"/>
      <c r="J36" s="29" t="s">
        <v>87</v>
      </c>
      <c r="K36" s="76">
        <f>5</f>
        <v>5</v>
      </c>
    </row>
    <row r="37" spans="2:11" ht="16.5">
      <c r="B37" s="29" t="s">
        <v>232</v>
      </c>
      <c r="C37" s="29">
        <v>1</v>
      </c>
      <c r="D37" s="29"/>
      <c r="E37" s="29"/>
      <c r="J37" s="29" t="s">
        <v>90</v>
      </c>
      <c r="K37" s="76">
        <f>5</f>
        <v>5</v>
      </c>
    </row>
    <row r="38" spans="2:11" ht="16.5">
      <c r="B38" s="29" t="s">
        <v>233</v>
      </c>
      <c r="C38" s="29">
        <v>1</v>
      </c>
      <c r="D38" s="29"/>
      <c r="E38" s="29"/>
      <c r="J38" s="29" t="s">
        <v>93</v>
      </c>
      <c r="K38" s="76">
        <f>5</f>
        <v>5</v>
      </c>
    </row>
    <row r="39" spans="2:11" ht="16.5">
      <c r="B39" s="29" t="s">
        <v>234</v>
      </c>
      <c r="C39" s="29">
        <v>1</v>
      </c>
      <c r="D39" s="29"/>
      <c r="E39" s="29"/>
      <c r="J39" s="29" t="s">
        <v>96</v>
      </c>
      <c r="K39" s="76">
        <f>20</f>
        <v>20</v>
      </c>
    </row>
    <row r="40" spans="2:11" ht="16.5">
      <c r="B40" s="29" t="s">
        <v>235</v>
      </c>
      <c r="C40" s="29">
        <v>1</v>
      </c>
      <c r="D40" s="29"/>
      <c r="E40" s="29"/>
      <c r="J40" s="29" t="s">
        <v>99</v>
      </c>
      <c r="K40" s="76">
        <f>30</f>
        <v>30</v>
      </c>
    </row>
    <row r="41" spans="2:11" ht="16.5">
      <c r="B41" s="29" t="s">
        <v>236</v>
      </c>
      <c r="C41" s="29">
        <v>1</v>
      </c>
      <c r="D41" s="29">
        <v>2</v>
      </c>
      <c r="E41" s="29"/>
      <c r="J41" s="29" t="s">
        <v>102</v>
      </c>
      <c r="K41" s="76">
        <f>5</f>
        <v>5</v>
      </c>
    </row>
    <row r="42" spans="2:11" ht="16.5">
      <c r="B42" s="29" t="s">
        <v>237</v>
      </c>
      <c r="C42" s="29">
        <v>1</v>
      </c>
      <c r="D42" s="29">
        <v>2</v>
      </c>
      <c r="E42" s="29"/>
      <c r="J42" s="29" t="s">
        <v>47</v>
      </c>
      <c r="K42" s="76">
        <f>1</f>
        <v>1</v>
      </c>
    </row>
    <row r="43" spans="2:11" ht="16.5">
      <c r="B43" s="29" t="s">
        <v>238</v>
      </c>
      <c r="C43" s="29">
        <v>1</v>
      </c>
      <c r="D43" s="29">
        <v>2</v>
      </c>
      <c r="E43" s="29"/>
      <c r="J43" s="29" t="s">
        <v>50</v>
      </c>
      <c r="K43" s="76">
        <f>1</f>
        <v>1</v>
      </c>
    </row>
    <row r="44" spans="2:11" ht="16.5">
      <c r="B44" s="29" t="s">
        <v>239</v>
      </c>
      <c r="C44" s="29">
        <v>1</v>
      </c>
      <c r="D44" s="29">
        <v>2</v>
      </c>
      <c r="E44" s="29"/>
      <c r="J44" s="29" t="s">
        <v>53</v>
      </c>
      <c r="K44" s="76">
        <f>25</f>
        <v>25</v>
      </c>
    </row>
    <row r="45" spans="2:11" ht="16.5">
      <c r="B45" s="29" t="s">
        <v>240</v>
      </c>
      <c r="C45" s="29">
        <v>1</v>
      </c>
      <c r="D45" s="29"/>
      <c r="E45" s="29"/>
      <c r="J45" s="29" t="s">
        <v>56</v>
      </c>
      <c r="K45" s="76">
        <f>10</f>
        <v>10</v>
      </c>
    </row>
    <row r="46" spans="2:11" ht="16.5">
      <c r="B46" s="29" t="s">
        <v>241</v>
      </c>
      <c r="C46" s="29">
        <v>1</v>
      </c>
      <c r="D46" s="29"/>
      <c r="E46" s="29"/>
      <c r="J46" s="29" t="s">
        <v>59</v>
      </c>
      <c r="K46" s="76">
        <f>10</f>
        <v>10</v>
      </c>
    </row>
    <row r="47" spans="2:11" ht="16.5">
      <c r="B47" s="29" t="s">
        <v>242</v>
      </c>
      <c r="C47" s="29">
        <v>1</v>
      </c>
      <c r="D47" s="29">
        <v>2</v>
      </c>
      <c r="E47" s="29"/>
      <c r="J47" s="29" t="s">
        <v>62</v>
      </c>
      <c r="K47" s="76">
        <f>1</f>
        <v>1</v>
      </c>
    </row>
    <row r="48" spans="2:11" ht="16.5">
      <c r="B48" s="29" t="s">
        <v>243</v>
      </c>
      <c r="C48" s="29">
        <v>1</v>
      </c>
      <c r="D48" s="29"/>
      <c r="E48" s="29"/>
      <c r="J48" s="29" t="s">
        <v>65</v>
      </c>
      <c r="K48" s="76">
        <f>1</f>
        <v>1</v>
      </c>
    </row>
    <row r="49" spans="2:11" ht="16.5">
      <c r="B49" s="29" t="s">
        <v>244</v>
      </c>
      <c r="C49" s="29">
        <v>1</v>
      </c>
      <c r="D49" s="29"/>
      <c r="E49" s="29"/>
      <c r="J49" s="29" t="s">
        <v>68</v>
      </c>
      <c r="K49" s="76">
        <f>5</f>
        <v>5</v>
      </c>
    </row>
    <row r="50" spans="2:11" ht="16.5">
      <c r="B50" s="29" t="s">
        <v>245</v>
      </c>
      <c r="C50" s="29">
        <v>1</v>
      </c>
      <c r="D50" s="29">
        <v>2</v>
      </c>
      <c r="E50" s="29"/>
      <c r="J50" s="29" t="s">
        <v>71</v>
      </c>
      <c r="K50" s="76">
        <f>1</f>
        <v>1</v>
      </c>
    </row>
    <row r="51" spans="2:11" ht="16.5">
      <c r="B51" s="29" t="s">
        <v>246</v>
      </c>
      <c r="C51" s="29">
        <v>1</v>
      </c>
      <c r="D51" s="29"/>
      <c r="E51" s="29"/>
      <c r="J51" s="29" t="s">
        <v>74</v>
      </c>
      <c r="K51" s="76">
        <f>50</f>
        <v>50</v>
      </c>
    </row>
    <row r="52" spans="2:11" ht="16.5">
      <c r="B52" s="29" t="s">
        <v>247</v>
      </c>
      <c r="C52" s="29">
        <v>1</v>
      </c>
      <c r="D52" s="29"/>
      <c r="E52" s="29"/>
      <c r="J52" s="29" t="s">
        <v>77</v>
      </c>
      <c r="K52" s="76">
        <f>1</f>
        <v>1</v>
      </c>
    </row>
    <row r="53" spans="2:11" ht="16.5">
      <c r="B53" s="29" t="s">
        <v>248</v>
      </c>
      <c r="C53" s="29">
        <v>1</v>
      </c>
      <c r="D53" s="29">
        <v>2</v>
      </c>
      <c r="E53" s="29"/>
      <c r="J53" s="29" t="s">
        <v>80</v>
      </c>
      <c r="K53" s="76">
        <f>1</f>
        <v>1</v>
      </c>
    </row>
    <row r="54" spans="2:11" ht="16.5">
      <c r="B54" s="29" t="s">
        <v>249</v>
      </c>
      <c r="C54" s="29">
        <v>1</v>
      </c>
      <c r="D54" s="29"/>
      <c r="E54" s="29"/>
      <c r="J54" s="29" t="s">
        <v>82</v>
      </c>
      <c r="K54" s="76">
        <f>1</f>
        <v>1</v>
      </c>
    </row>
    <row r="55" spans="2:11" ht="16.5">
      <c r="B55" s="29" t="s">
        <v>250</v>
      </c>
      <c r="C55" s="29">
        <v>1</v>
      </c>
      <c r="D55" s="29"/>
      <c r="E55" s="29"/>
      <c r="J55" s="29" t="s">
        <v>85</v>
      </c>
      <c r="K55" s="76">
        <f>10</f>
        <v>10</v>
      </c>
    </row>
    <row r="56" spans="2:11" ht="16.5">
      <c r="B56" s="29" t="s">
        <v>251</v>
      </c>
      <c r="C56" s="29">
        <v>1</v>
      </c>
      <c r="D56" s="29"/>
      <c r="E56" s="29"/>
      <c r="J56" s="29" t="s">
        <v>88</v>
      </c>
      <c r="K56" s="76">
        <f>1</f>
        <v>1</v>
      </c>
    </row>
    <row r="57" spans="2:11" ht="16.5">
      <c r="B57" s="29" t="s">
        <v>252</v>
      </c>
      <c r="C57" s="29">
        <v>1</v>
      </c>
      <c r="D57" s="29"/>
      <c r="E57" s="29"/>
      <c r="J57" s="29" t="s">
        <v>91</v>
      </c>
      <c r="K57" s="76">
        <f>0</f>
        <v>0</v>
      </c>
    </row>
    <row r="58" spans="2:11" ht="16.5">
      <c r="B58" s="29" t="s">
        <v>253</v>
      </c>
      <c r="C58" s="29">
        <v>1</v>
      </c>
      <c r="D58" s="29"/>
      <c r="E58" s="29"/>
      <c r="J58" s="29" t="s">
        <v>94</v>
      </c>
      <c r="K58" s="76">
        <f>15</f>
        <v>15</v>
      </c>
    </row>
    <row r="59" spans="2:11" ht="16.5">
      <c r="B59" s="29" t="s">
        <v>254</v>
      </c>
      <c r="C59" s="29">
        <v>1</v>
      </c>
      <c r="D59" s="29"/>
      <c r="E59" s="29"/>
      <c r="J59" s="29" t="s">
        <v>97</v>
      </c>
      <c r="K59" s="76">
        <f>25</f>
        <v>25</v>
      </c>
    </row>
    <row r="60" spans="2:11" ht="16.5">
      <c r="B60" s="29" t="s">
        <v>255</v>
      </c>
      <c r="C60" s="29">
        <v>1</v>
      </c>
      <c r="D60" s="29"/>
      <c r="E60" s="29"/>
      <c r="J60" s="29" t="s">
        <v>100</v>
      </c>
      <c r="K60" s="76">
        <f>1</f>
        <v>1</v>
      </c>
    </row>
    <row r="61" spans="2:11" ht="16.5">
      <c r="B61" s="29" t="s">
        <v>256</v>
      </c>
      <c r="C61" s="29">
        <v>1</v>
      </c>
      <c r="D61" s="29"/>
      <c r="E61" s="29"/>
      <c r="J61" s="29" t="s">
        <v>103</v>
      </c>
      <c r="K61" s="76">
        <f>dex*2</f>
        <v>22</v>
      </c>
    </row>
    <row r="62" spans="2:5" ht="16.5">
      <c r="B62" s="29" t="s">
        <v>257</v>
      </c>
      <c r="C62" s="29">
        <v>1</v>
      </c>
      <c r="D62" s="29"/>
      <c r="E62" s="29"/>
    </row>
    <row r="63" spans="2:11" ht="16.5">
      <c r="B63" s="29" t="s">
        <v>258</v>
      </c>
      <c r="C63" s="29">
        <v>1</v>
      </c>
      <c r="D63" s="29"/>
      <c r="E63" s="29"/>
      <c r="J63" s="81"/>
      <c r="K63" s="9"/>
    </row>
    <row r="64" spans="2:11" ht="16.5">
      <c r="B64" s="29" t="str">
        <f>"회피("&amp;dex*2&amp;"%)"</f>
        <v>회피(22%)</v>
      </c>
      <c r="C64" s="29">
        <v>1</v>
      </c>
      <c r="D64" s="29"/>
      <c r="E64" s="29"/>
      <c r="J64" s="81"/>
      <c r="K64" s="9"/>
    </row>
    <row r="65" ht="16.5">
      <c r="J65" s="81"/>
    </row>
    <row r="66" ht="16.5">
      <c r="J66" s="81"/>
    </row>
    <row r="67" ht="16.5">
      <c r="J67" s="81"/>
    </row>
    <row r="68" ht="16.5">
      <c r="J68" s="81"/>
    </row>
    <row r="69" ht="16.5"/>
    <row r="70" ht="16.5"/>
    <row r="71" ht="16.5"/>
    <row r="72" ht="16.5"/>
    <row r="73" ht="16.5"/>
    <row r="74" ht="16.5"/>
    <row r="75" ht="16.5"/>
    <row r="76" ht="16.5"/>
    <row r="77" ht="16.5"/>
  </sheetData>
  <sheetProtection selectLockedCells="1" selectUnlockedCells="1"/>
  <mergeCells count="34">
    <mergeCell ref="B2:E2"/>
    <mergeCell ref="G2:H2"/>
    <mergeCell ref="C4:E4"/>
    <mergeCell ref="G4:H4"/>
    <mergeCell ref="D5:E6"/>
    <mergeCell ref="G5:H5"/>
    <mergeCell ref="G6:H6"/>
    <mergeCell ref="D7:E7"/>
    <mergeCell ref="G7:H7"/>
    <mergeCell ref="D8:E1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D19:E31"/>
    <mergeCell ref="D32:E32"/>
    <mergeCell ref="D33:E40"/>
    <mergeCell ref="D41:E41"/>
    <mergeCell ref="D42:E42"/>
    <mergeCell ref="D43:E43"/>
    <mergeCell ref="D44:E44"/>
    <mergeCell ref="D45:E46"/>
    <mergeCell ref="D47:E47"/>
    <mergeCell ref="D48:E49"/>
    <mergeCell ref="D50:E50"/>
    <mergeCell ref="D51:E52"/>
    <mergeCell ref="D53:E53"/>
    <mergeCell ref="D54:E64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2013-01-19T12:27:26Z</dcterms:modified>
  <cp:category/>
  <cp:version/>
  <cp:contentType/>
  <cp:contentStatus/>
  <cp:revision>6</cp:revision>
</cp:coreProperties>
</file>